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lyL\Desktop\"/>
    </mc:Choice>
  </mc:AlternateContent>
  <bookViews>
    <workbookView xWindow="0" yWindow="0" windowWidth="0" windowHeight="0"/>
  </bookViews>
  <sheets>
    <sheet name="Rekapitulace stavby" sheetId="1" r:id="rId1"/>
    <sheet name="A - UTZ 01-045" sheetId="2" r:id="rId2"/>
    <sheet name="B - UTZ 01-046" sheetId="3" r:id="rId3"/>
    <sheet name="C - UTZ 01-047" sheetId="4" r:id="rId4"/>
    <sheet name="D - UTZ 01-048" sheetId="5" r:id="rId5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'A - UTZ 01-045'!$C$122:$K$145</definedName>
    <definedName name="_xlnm.Print_Area" localSheetId="1">'A - UTZ 01-045'!$C$4:$J$76,'A - UTZ 01-045'!$C$82:$J$102,'A - UTZ 01-045'!$C$108:$J$145</definedName>
    <definedName name="_xlnm.Print_Titles" localSheetId="1">'A - UTZ 01-045'!$122:$122</definedName>
    <definedName name="_xlnm._FilterDatabase" localSheetId="2" hidden="1">'B - UTZ 01-046'!$C$122:$K$140</definedName>
    <definedName name="_xlnm.Print_Area" localSheetId="2">'B - UTZ 01-046'!$C$4:$J$76,'B - UTZ 01-046'!$C$82:$J$102,'B - UTZ 01-046'!$C$108:$J$140</definedName>
    <definedName name="_xlnm.Print_Titles" localSheetId="2">'B - UTZ 01-046'!$122:$122</definedName>
    <definedName name="_xlnm._FilterDatabase" localSheetId="3" hidden="1">'C - UTZ 01-047'!$C$122:$K$143</definedName>
    <definedName name="_xlnm.Print_Area" localSheetId="3">'C - UTZ 01-047'!$C$4:$J$76,'C - UTZ 01-047'!$C$82:$J$102,'C - UTZ 01-047'!$C$108:$J$143</definedName>
    <definedName name="_xlnm.Print_Titles" localSheetId="3">'C - UTZ 01-047'!$122:$122</definedName>
    <definedName name="_xlnm._FilterDatabase" localSheetId="4" hidden="1">'D - UTZ 01-048'!$C$122:$K$141</definedName>
    <definedName name="_xlnm.Print_Area" localSheetId="4">'D - UTZ 01-048'!$C$4:$J$76,'D - UTZ 01-048'!$C$82:$J$102,'D - UTZ 01-048'!$C$108:$J$141</definedName>
    <definedName name="_xlnm.Print_Titles" localSheetId="4">'D - UTZ 01-048'!$122:$122</definedName>
  </definedNames>
  <calcPr/>
</workbook>
</file>

<file path=xl/calcChain.xml><?xml version="1.0" encoding="utf-8"?>
<calcChain xmlns="http://schemas.openxmlformats.org/spreadsheetml/2006/main">
  <c i="5" l="1" r="J39"/>
  <c r="J38"/>
  <c i="1" r="AY100"/>
  <c i="5" r="J37"/>
  <c i="1" r="AX100"/>
  <c i="5"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F119"/>
  <c r="F117"/>
  <c r="E115"/>
  <c r="J94"/>
  <c r="F93"/>
  <c r="F91"/>
  <c r="E89"/>
  <c r="J23"/>
  <c r="E23"/>
  <c r="J119"/>
  <c r="J22"/>
  <c r="J20"/>
  <c r="E20"/>
  <c r="F120"/>
  <c r="J19"/>
  <c r="J14"/>
  <c r="J117"/>
  <c r="E7"/>
  <c r="E85"/>
  <c i="4" r="J39"/>
  <c r="J38"/>
  <c i="1" r="AY99"/>
  <c i="4" r="J37"/>
  <c i="1" r="AX99"/>
  <c i="4"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F119"/>
  <c r="F117"/>
  <c r="E115"/>
  <c r="J94"/>
  <c r="F93"/>
  <c r="F91"/>
  <c r="E89"/>
  <c r="J23"/>
  <c r="E23"/>
  <c r="J119"/>
  <c r="J22"/>
  <c r="J20"/>
  <c r="E20"/>
  <c r="F94"/>
  <c r="J19"/>
  <c r="J14"/>
  <c r="J117"/>
  <c r="E7"/>
  <c r="E111"/>
  <c i="3" r="J39"/>
  <c r="J38"/>
  <c i="1" r="AY97"/>
  <c i="3" r="J37"/>
  <c i="1" r="AX97"/>
  <c i="3"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F119"/>
  <c r="F117"/>
  <c r="E115"/>
  <c r="J94"/>
  <c r="F93"/>
  <c r="F91"/>
  <c r="E89"/>
  <c r="J23"/>
  <c r="E23"/>
  <c r="J93"/>
  <c r="J22"/>
  <c r="J20"/>
  <c r="E20"/>
  <c r="F94"/>
  <c r="J19"/>
  <c r="J14"/>
  <c r="J91"/>
  <c r="E7"/>
  <c r="E85"/>
  <c i="2" r="J39"/>
  <c r="J38"/>
  <c i="1" r="AY96"/>
  <c i="2" r="J37"/>
  <c i="1" r="AX96"/>
  <c i="2"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F119"/>
  <c r="F117"/>
  <c r="E115"/>
  <c r="J94"/>
  <c r="F93"/>
  <c r="F91"/>
  <c r="E89"/>
  <c r="J23"/>
  <c r="E23"/>
  <c r="J93"/>
  <c r="J22"/>
  <c r="J20"/>
  <c r="E20"/>
  <c r="F120"/>
  <c r="J19"/>
  <c r="J14"/>
  <c r="J117"/>
  <c r="E7"/>
  <c r="E111"/>
  <c i="1" r="L90"/>
  <c r="AM90"/>
  <c r="AM89"/>
  <c r="L89"/>
  <c r="AM87"/>
  <c r="L87"/>
  <c r="L85"/>
  <c r="L84"/>
  <c i="5" r="J140"/>
  <c r="J138"/>
  <c r="J134"/>
  <c r="BK132"/>
  <c r="J130"/>
  <c r="J129"/>
  <c r="BK128"/>
  <c i="4" r="J138"/>
  <c r="J136"/>
  <c r="BK132"/>
  <c r="BK130"/>
  <c r="J129"/>
  <c i="3" r="J139"/>
  <c r="BK133"/>
  <c r="BK129"/>
  <c r="BK128"/>
  <c r="BK126"/>
  <c i="2" r="J144"/>
  <c r="J132"/>
  <c r="J129"/>
  <c r="J128"/>
  <c r="J126"/>
  <c i="5" r="BK140"/>
  <c r="BK138"/>
  <c r="BK136"/>
  <c r="BK129"/>
  <c r="J127"/>
  <c r="J126"/>
  <c i="4" r="J142"/>
  <c r="J140"/>
  <c r="J134"/>
  <c r="BK129"/>
  <c r="BK127"/>
  <c r="BK126"/>
  <c i="3" r="BK137"/>
  <c r="J133"/>
  <c r="J127"/>
  <c i="2" r="BK144"/>
  <c r="BK142"/>
  <c r="BK140"/>
  <c r="J138"/>
  <c r="BK136"/>
  <c r="BK134"/>
  <c r="BK132"/>
  <c r="BK130"/>
  <c r="J127"/>
  <c i="5" r="J136"/>
  <c r="BK134"/>
  <c r="J132"/>
  <c r="BK130"/>
  <c r="BK126"/>
  <c i="4" r="BK138"/>
  <c r="BK134"/>
  <c r="J130"/>
  <c r="BK128"/>
  <c r="J126"/>
  <c i="3" r="BK139"/>
  <c r="J137"/>
  <c r="J135"/>
  <c r="BK131"/>
  <c r="J126"/>
  <c i="2" r="J142"/>
  <c r="BK138"/>
  <c i="5" r="J128"/>
  <c r="BK127"/>
  <c i="4" r="BK142"/>
  <c r="BK140"/>
  <c r="BK136"/>
  <c r="J132"/>
  <c r="J128"/>
  <c r="J127"/>
  <c i="3" r="BK135"/>
  <c r="J131"/>
  <c r="J129"/>
  <c r="J128"/>
  <c r="BK127"/>
  <c i="2" r="J140"/>
  <c r="J136"/>
  <c r="J134"/>
  <c r="J130"/>
  <c r="BK129"/>
  <c r="BK128"/>
  <c r="BK127"/>
  <c r="BK126"/>
  <c i="1" r="AS98"/>
  <c r="AS95"/>
  <c i="2" l="1" r="BK125"/>
  <c r="T125"/>
  <c r="R131"/>
  <c i="3" r="T125"/>
  <c r="T130"/>
  <c i="4" r="R125"/>
  <c r="P131"/>
  <c i="5" r="BK131"/>
  <c r="J131"/>
  <c r="J101"/>
  <c i="3" r="P125"/>
  <c r="BK130"/>
  <c r="J130"/>
  <c r="J101"/>
  <c i="4" r="P125"/>
  <c r="P124"/>
  <c r="P123"/>
  <c i="1" r="AU99"/>
  <c i="4" r="T131"/>
  <c i="5" r="P131"/>
  <c i="2" r="P125"/>
  <c r="BK131"/>
  <c r="J131"/>
  <c r="J101"/>
  <c r="T131"/>
  <c i="3" r="BK125"/>
  <c r="BK124"/>
  <c r="BK123"/>
  <c r="J123"/>
  <c r="J98"/>
  <c r="R130"/>
  <c i="4" r="BK125"/>
  <c r="BK131"/>
  <c r="J131"/>
  <c r="J101"/>
  <c i="5" r="BK125"/>
  <c r="J125"/>
  <c r="J100"/>
  <c r="T125"/>
  <c r="R131"/>
  <c i="2" r="R125"/>
  <c r="R124"/>
  <c r="R123"/>
  <c r="P131"/>
  <c i="3" r="R125"/>
  <c r="R124"/>
  <c r="R123"/>
  <c r="P130"/>
  <c i="4" r="T125"/>
  <c r="T124"/>
  <c r="T123"/>
  <c r="R131"/>
  <c i="5" r="P125"/>
  <c r="P124"/>
  <c r="P123"/>
  <c i="1" r="AU100"/>
  <c i="5" r="R125"/>
  <c r="R124"/>
  <c r="R123"/>
  <c r="T131"/>
  <c i="2" r="J119"/>
  <c r="BE138"/>
  <c r="BE140"/>
  <c r="BE142"/>
  <c r="BE144"/>
  <c i="3" r="J119"/>
  <c r="BE126"/>
  <c r="BE139"/>
  <c i="4" r="E85"/>
  <c r="BE126"/>
  <c r="BE127"/>
  <c i="5" r="J93"/>
  <c r="E111"/>
  <c r="BE126"/>
  <c i="2" r="E85"/>
  <c r="J91"/>
  <c r="F94"/>
  <c r="BE126"/>
  <c r="BE128"/>
  <c r="BE130"/>
  <c i="3" r="E111"/>
  <c r="J117"/>
  <c r="BE127"/>
  <c r="BE128"/>
  <c r="BE131"/>
  <c r="BE137"/>
  <c i="4" r="F120"/>
  <c r="BE129"/>
  <c r="BE138"/>
  <c r="BE142"/>
  <c i="5" r="J91"/>
  <c r="BE129"/>
  <c r="BE136"/>
  <c r="BE140"/>
  <c i="2" r="BE127"/>
  <c r="BE129"/>
  <c i="3" r="F120"/>
  <c r="BE129"/>
  <c r="BE133"/>
  <c i="4" r="J91"/>
  <c r="BE130"/>
  <c r="BE132"/>
  <c r="BE134"/>
  <c r="BE136"/>
  <c i="5" r="BE130"/>
  <c r="BE132"/>
  <c i="2" r="BE132"/>
  <c r="BE134"/>
  <c r="BE136"/>
  <c i="3" r="BE135"/>
  <c i="4" r="J93"/>
  <c r="BE128"/>
  <c r="BE140"/>
  <c i="5" r="F94"/>
  <c r="BE127"/>
  <c r="BE128"/>
  <c r="BE134"/>
  <c r="BE138"/>
  <c i="2" r="J36"/>
  <c i="1" r="AW96"/>
  <c i="3" r="F36"/>
  <c i="1" r="BA97"/>
  <c i="4" r="F39"/>
  <c i="1" r="BD99"/>
  <c i="5" r="J36"/>
  <c i="1" r="AW100"/>
  <c i="2" r="F36"/>
  <c i="1" r="BA96"/>
  <c i="5" r="F37"/>
  <c i="1" r="BB100"/>
  <c r="AS94"/>
  <c i="4" r="F37"/>
  <c i="1" r="BB99"/>
  <c i="2" r="F39"/>
  <c i="1" r="BD96"/>
  <c i="5" r="F36"/>
  <c i="1" r="BA100"/>
  <c i="3" r="J36"/>
  <c i="1" r="AW97"/>
  <c i="4" r="F38"/>
  <c i="1" r="BC99"/>
  <c i="5" r="F39"/>
  <c i="1" r="BD100"/>
  <c i="3" r="F38"/>
  <c i="1" r="BC97"/>
  <c i="3" r="F39"/>
  <c i="1" r="BD97"/>
  <c i="4" r="J36"/>
  <c i="1" r="AW99"/>
  <c i="2" r="F37"/>
  <c i="1" r="BB96"/>
  <c i="3" r="F37"/>
  <c i="1" r="BB97"/>
  <c i="4" r="F36"/>
  <c i="1" r="BA99"/>
  <c i="5" r="F38"/>
  <c i="1" r="BC100"/>
  <c i="2" r="F38"/>
  <c i="1" r="BC96"/>
  <c i="4" l="1" r="R124"/>
  <c r="R123"/>
  <c i="3" r="T124"/>
  <c r="T123"/>
  <c i="2" r="T124"/>
  <c r="T123"/>
  <c i="4" r="BK124"/>
  <c r="BK123"/>
  <c r="J123"/>
  <c i="2" r="P124"/>
  <c r="P123"/>
  <c i="1" r="AU96"/>
  <c i="3" r="P124"/>
  <c r="P123"/>
  <c i="1" r="AU97"/>
  <c i="2" r="BK124"/>
  <c r="J124"/>
  <c r="J99"/>
  <c i="5" r="T124"/>
  <c r="T123"/>
  <c i="2" r="J125"/>
  <c r="J100"/>
  <c i="3" r="J124"/>
  <c r="J99"/>
  <c r="J125"/>
  <c r="J100"/>
  <c i="4" r="J125"/>
  <c r="J100"/>
  <c i="5" r="BK124"/>
  <c r="J124"/>
  <c r="J99"/>
  <c i="4" r="J32"/>
  <c i="1" r="AG99"/>
  <c i="3" r="J32"/>
  <c i="1" r="AG97"/>
  <c i="2" r="F35"/>
  <c i="1" r="AZ96"/>
  <c r="AU98"/>
  <c r="BB95"/>
  <c r="AX95"/>
  <c i="4" r="J35"/>
  <c i="1" r="AV99"/>
  <c r="AT99"/>
  <c r="BC95"/>
  <c i="4" r="F35"/>
  <c i="1" r="AZ99"/>
  <c r="BA98"/>
  <c r="AW98"/>
  <c i="5" r="F35"/>
  <c i="1" r="AZ100"/>
  <c r="BB98"/>
  <c r="AX98"/>
  <c r="BA95"/>
  <c r="BA94"/>
  <c r="AW94"/>
  <c r="AK30"/>
  <c r="BD98"/>
  <c r="BD95"/>
  <c r="BD94"/>
  <c r="W33"/>
  <c i="3" r="J35"/>
  <c i="1" r="AV97"/>
  <c r="AT97"/>
  <c i="5" r="J35"/>
  <c i="1" r="AV100"/>
  <c r="AT100"/>
  <c i="3" r="F35"/>
  <c i="1" r="AZ97"/>
  <c i="2" r="J35"/>
  <c i="1" r="AV96"/>
  <c r="AT96"/>
  <c r="BC98"/>
  <c r="AY98"/>
  <c i="3" l="1" r="J41"/>
  <c i="4" r="J41"/>
  <c r="J124"/>
  <c r="J99"/>
  <c r="J98"/>
  <c i="2" r="BK123"/>
  <c r="J123"/>
  <c i="5" r="BK123"/>
  <c r="J123"/>
  <c r="J98"/>
  <c i="1" r="AN99"/>
  <c r="AN97"/>
  <c r="BC94"/>
  <c r="AY94"/>
  <c r="AZ98"/>
  <c r="AV98"/>
  <c r="AT98"/>
  <c r="AU95"/>
  <c r="AU94"/>
  <c r="BB94"/>
  <c r="W31"/>
  <c r="AY95"/>
  <c r="W30"/>
  <c i="2" r="J32"/>
  <c i="1" r="AG96"/>
  <c r="AN96"/>
  <c r="AZ95"/>
  <c r="AZ94"/>
  <c r="AV94"/>
  <c r="AK29"/>
  <c r="AW95"/>
  <c i="2" l="1" r="J41"/>
  <c r="J98"/>
  <c i="1" r="AT94"/>
  <c r="W29"/>
  <c r="W32"/>
  <c r="AG95"/>
  <c r="AX94"/>
  <c r="AV95"/>
  <c r="AT95"/>
  <c i="5" r="J32"/>
  <c i="1" r="AG100"/>
  <c r="AN100"/>
  <c i="5" l="1" r="J41"/>
  <c i="1" r="AN95"/>
  <c r="AG98"/>
  <c r="AN98"/>
  <c l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<sst xmlns="http://schemas.openxmlformats.org/spreadsheetml/2006/main">
  <si>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</si>
  <si>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</si>
  <si>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</si>
  <si>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</si>
  <si>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</si>
  <si>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{1b570d26-68a1-4ef2-9679-141d8734c01d}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</si>
  <si>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</si>
  <si>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</si>
  <si>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</si>
  <si>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</si>
  <si>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</si>
  <si>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</si>
  <si>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</si>
  <si>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</si>
  <si>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</si>
  <si>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</si>
  <si>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</si>
  <si>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Praha hl. n. - oprava eskalátorů</t>
  </si>
  <si>
    <t>KSO:</t>
  </si>
  <si>
    <t>CC-CZ:</t>
  </si>
  <si>
    <t>Místo:</t>
  </si>
  <si>
    <t>Wilsonova 8, Praha 2</t>
  </si>
  <si>
    <t>Datum:</t>
  </si>
  <si>
    <t>11. 9. 2020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</si>
  <si>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</si>
  <si>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</si>
  <si>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</si>
  <si>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</si>
  <si>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</si>
  <si>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</si>
  <si>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</si>
  <si>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</si>
  <si>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</si>
  <si>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</si>
  <si>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</si>
  <si>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</si>
  <si>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</si>
  <si>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</si>
  <si>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</si>
  <si>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</si>
  <si>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</si>
  <si>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</si>
  <si>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</si>
  <si>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</si>
  <si>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</si>
  <si>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</si>
  <si>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</si>
  <si>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</si>
  <si>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</si>
  <si>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</si>
  <si>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</si>
  <si>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</si>
  <si>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</si>
  <si>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</si>
  <si>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</si>
  <si>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</si>
  <si>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</si>
  <si>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</si>
  <si>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</si>
  <si>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</si>
  <si>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</si>
  <si>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</si>
  <si>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</si>
  <si>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</si>
  <si>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</si>
  <si>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</si>
  <si>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</si>
  <si>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</si>
  <si>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</si>
  <si>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</si>
  <si>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</si>
  <si>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</si>
  <si>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</si>
  <si>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</si>
  <si>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</si>
  <si>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</si>
  <si>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</si>
  <si>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</si>
  <si>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</si>
  <si>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</si>
  <si>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</si>
  <si>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</si>
  <si>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SO.01</t>
  </si>
  <si>
    <t>3. nástupiště</t>
  </si>
  <si>
    <t>STA</t>
  </si>
  <si>
    <t>1</t>
  </si>
  <si>
    <t>{b39b01e0-4105-4830-af7e-072915720256}</t>
  </si>
  <si>
    <t>2</t>
  </si>
  <si>
    <t>/</t>
  </si>
  <si>
    <t>A</t>
  </si>
  <si>
    <t>UTZ 01-045</t>
  </si>
  <si>
    <t>Soupis</t>
  </si>
  <si>
    <t>{18e5de5a-3eb3-4ace-8beb-7fef0c51154e}</t>
  </si>
  <si>
    <t>B</t>
  </si>
  <si>
    <t>UTZ 01-046</t>
  </si>
  <si>
    <t>{f9a2baa4-c1ed-4356-bb23-30899c6bd36d}</t>
  </si>
  <si>
    <t>SO.02</t>
  </si>
  <si>
    <t>4. nástupiště</t>
  </si>
  <si>
    <t>{846ceea7-c00d-4017-a529-83257ab47e30}</t>
  </si>
  <si>
    <t>C</t>
  </si>
  <si>
    <t>UTZ 01-047</t>
  </si>
  <si>
    <t>{227555f0-ccb6-4767-b81e-4be09497339e}</t>
  </si>
  <si>
    <t>UTZ 01-048</t>
  </si>
  <si>
    <t>{45f414b3-1bc2-4c6c-b944-3523f1b50a2a}</t>
  </si>
  <si>
    <t>KRYCÍ LIST SOUPISU PRACÍ</t>
  </si>
  <si>
    <t>Objekt:</t>
  </si>
  <si>
    <t>SO.01 - 3. nástupiště</t>
  </si>
  <si>
    <t>Soupis:</t>
  </si>
  <si>
    <t>A - UTZ 01-045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</si>
  <si>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</si>
  <si>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</si>
  <si>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</si>
  <si>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</si>
  <si>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</si>
  <si>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</si>
  <si>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001 - Materiál</t>
  </si>
  <si>
    <t xml:space="preserve">    002 - Druh činnosti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</si>
  <si>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</si>
  <si>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</si>
  <si>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</si>
  <si>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</si>
  <si>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</si>
  <si>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</si>
  <si>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</si>
  <si>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</si>
  <si>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</si>
  <si>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</si>
  <si>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</si>
  <si>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</si>
  <si>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</si>
  <si>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</si>
  <si>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</si>
  <si>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001</t>
  </si>
  <si>
    <t>Materiál</t>
  </si>
  <si>
    <t>M</t>
  </si>
  <si>
    <t>1.1</t>
  </si>
  <si>
    <t>madlo černé</t>
  </si>
  <si>
    <t>kus</t>
  </si>
  <si>
    <t>8</t>
  </si>
  <si>
    <t>4</t>
  </si>
  <si>
    <t>1612631090</t>
  </si>
  <si>
    <t>1.2</t>
  </si>
  <si>
    <t>řetěz tažný</t>
  </si>
  <si>
    <t>131520372</t>
  </si>
  <si>
    <t>3</t>
  </si>
  <si>
    <t>1.3</t>
  </si>
  <si>
    <t>semafor</t>
  </si>
  <si>
    <t>-1441786269</t>
  </si>
  <si>
    <t>1.4</t>
  </si>
  <si>
    <t>hřeben stírací</t>
  </si>
  <si>
    <t>378027303</t>
  </si>
  <si>
    <t>5</t>
  </si>
  <si>
    <t>1.5</t>
  </si>
  <si>
    <t>pravítka naváděcí</t>
  </si>
  <si>
    <t>sada</t>
  </si>
  <si>
    <t>-1811142887</t>
  </si>
  <si>
    <t>002</t>
  </si>
  <si>
    <t>Druh činnosti</t>
  </si>
  <si>
    <t>6</t>
  </si>
  <si>
    <t>K</t>
  </si>
  <si>
    <t>2.1</t>
  </si>
  <si>
    <t>Výměna madel</t>
  </si>
  <si>
    <t>hod</t>
  </si>
  <si>
    <t>364735207</t>
  </si>
  <si>
    <t>P</t>
  </si>
  <si>
    <t>Poznámka k položce:_x000d_
Jedná se o kompletní výměnu madel vč. všech blíže nespecifikovaných potřebných úkonů nutných k jejich výměně.</t>
  </si>
  <si>
    <t>7</t>
  </si>
  <si>
    <t>2.2</t>
  </si>
  <si>
    <t>Výměna tažných řetězů</t>
  </si>
  <si>
    <t>1808173036</t>
  </si>
  <si>
    <t>Poznámka k položce:_x000d_
Jedná se o kompletní výměnu tažných řetězů vč. všech blíže nespecifikovaných potřebných úkonů nutných k jejich výměně.</t>
  </si>
  <si>
    <t>2.3</t>
  </si>
  <si>
    <t>Seřízení soklové mezery</t>
  </si>
  <si>
    <t>563950661</t>
  </si>
  <si>
    <t>Poznámka k položce:_x000d_
Jedná se o seřízení soklové mezery vč. všech blíže nespecifikovaných potřebných úkonů nutných k seřízení.</t>
  </si>
  <si>
    <t>9</t>
  </si>
  <si>
    <t>2.4</t>
  </si>
  <si>
    <t>Výměna horního semaforu</t>
  </si>
  <si>
    <t>-931714378</t>
  </si>
  <si>
    <t>Poznámka k položce:_x000d_
Jedná se o kompletní výměnu horního semaforu vč. všech blíže nespecifikovaných potřebných úkonů nutných k jeho výměně.</t>
  </si>
  <si>
    <t>10</t>
  </si>
  <si>
    <t>2.5</t>
  </si>
  <si>
    <t>Seřízení spodní hřebenové desky</t>
  </si>
  <si>
    <t>76436234</t>
  </si>
  <si>
    <t>Poznámka k položce:_x000d_
Jedná se o seřízení spodní hřebenové desky vč. všech blíže nespecifikovaných potřebných úkonů nutných k jejímu seřízení.</t>
  </si>
  <si>
    <t>11</t>
  </si>
  <si>
    <t>2.6</t>
  </si>
  <si>
    <t>Výměna stíracích hřebenů</t>
  </si>
  <si>
    <t>-536757562</t>
  </si>
  <si>
    <t>Poznámka k položce:_x000d_
Jedná se o výměna stíracích hřebenů vč. všech blíže nespecifikovaných potřebných úkonů nutných k jejich výměně.</t>
  </si>
  <si>
    <t>12</t>
  </si>
  <si>
    <t>2.7</t>
  </si>
  <si>
    <t>Výměna naváděcího pravítka - spodní levé</t>
  </si>
  <si>
    <t>-1891728850</t>
  </si>
  <si>
    <t>Poznámka k položce:_x000d_
Jedná se o výměna naváděcího pravítka vč. všech blíže nespecifikovaných potřebných úkonů nutných k jeho výměně.</t>
  </si>
  <si>
    <t>B - UTZ 01-046</t>
  </si>
  <si>
    <t>stupeň</t>
  </si>
  <si>
    <t>-219219951</t>
  </si>
  <si>
    <t>šrouby upevňovací do soklu</t>
  </si>
  <si>
    <t>741480265</t>
  </si>
  <si>
    <t>šrouby upevňovací do nástupní desky</t>
  </si>
  <si>
    <t>980860449</t>
  </si>
  <si>
    <t>kryt hrdla</t>
  </si>
  <si>
    <t>-660968438</t>
  </si>
  <si>
    <t>Výměna stupňů</t>
  </si>
  <si>
    <t>620942430</t>
  </si>
  <si>
    <t>Poznámka k položce:_x000d_
Jedná se o výměnu stupňů vč. všech blíže nespecifikovaných potřebných úkonů nutných k jejich výměně.</t>
  </si>
  <si>
    <t>Výměna horní hřebenové desky</t>
  </si>
  <si>
    <t>-1338146864</t>
  </si>
  <si>
    <t>Poznámka k položce:_x000d_
Jedná se o výměnu horní hřebenové desky vč. všech blíže nespecifikovaných potřebných úkonů nutných k její výměně.</t>
  </si>
  <si>
    <t>Doplnění šroubů do soklu</t>
  </si>
  <si>
    <t>1290964731</t>
  </si>
  <si>
    <t>Poznámka k položce:_x000d_
Jedná se o doplnění šroubů do soklu vč. všech blíže nespecifikovaných potřebných úkonů nutných k jejich doplnění.</t>
  </si>
  <si>
    <t>Doplnění šroubů do horní nástupní desky</t>
  </si>
  <si>
    <t>2136122223</t>
  </si>
  <si>
    <t>Poznámka k položce:_x000d_
Jedná se o doplnění šroubů do horní nástupní desky vč. všech blíže nespecifikovaných potřebných úkonů nutných k jejich doplnění.</t>
  </si>
  <si>
    <t>Instalace krytu hrdla madla</t>
  </si>
  <si>
    <t>979318245</t>
  </si>
  <si>
    <t>Poznámka k položce:_x000d_
Jedná se o instalaci krytu hrdla madla vč. všech blíže nespecifikovaných potřebných úkonů nutných k jeho instalaci.</t>
  </si>
  <si>
    <t>SO.02 - 4. nástupiště</t>
  </si>
  <si>
    <t>C - UTZ 01-047</t>
  </si>
  <si>
    <t>1829122899</t>
  </si>
  <si>
    <t>-969803169</t>
  </si>
  <si>
    <t>-423161367</t>
  </si>
  <si>
    <t>vedení madla - horní</t>
  </si>
  <si>
    <t>m</t>
  </si>
  <si>
    <t>617738205</t>
  </si>
  <si>
    <t>vedení madla - spodní</t>
  </si>
  <si>
    <t>-726105771</t>
  </si>
  <si>
    <t>-101349354</t>
  </si>
  <si>
    <t>1442222217</t>
  </si>
  <si>
    <t>39734713</t>
  </si>
  <si>
    <t>-1817851752</t>
  </si>
  <si>
    <t>Výměna horního vedení madla - pravá strana</t>
  </si>
  <si>
    <t>117687997</t>
  </si>
  <si>
    <t>Poznámka k položce:_x000d_
Jedná se o výměnu horního vedení madla (pravá strana) vč. všech blíže nespecifikovaných potřebných úkonů nutných k jeho výměně.</t>
  </si>
  <si>
    <t>Výměna spodního vedení madel</t>
  </si>
  <si>
    <t>-697167554</t>
  </si>
  <si>
    <t>Poznámka k položce:_x000d_
Jedná se o výměnu spodního vedení madel vč. všech blíže nespecifikovaných potřebných úkonů nutných k jeho výměně.</t>
  </si>
  <si>
    <t>D - UTZ 01-048</t>
  </si>
  <si>
    <t>-220255300</t>
  </si>
  <si>
    <t>hrdlo madla H/L</t>
  </si>
  <si>
    <t>1215139241</t>
  </si>
  <si>
    <t>piktogram</t>
  </si>
  <si>
    <t>261609469</t>
  </si>
  <si>
    <t>-1979672</t>
  </si>
  <si>
    <t>2122447077</t>
  </si>
  <si>
    <t>-333735439</t>
  </si>
  <si>
    <t>Výměna madla</t>
  </si>
  <si>
    <t>436949063</t>
  </si>
  <si>
    <t>Poznámka k položce:_x000d_
Jedná se o kompletní výměnu madal vč. všech blíže nespecifikovaných potřebných úkonů nutných k jejich výměně.</t>
  </si>
  <si>
    <t>299445489</t>
  </si>
  <si>
    <t>Výměna hrdla madla</t>
  </si>
  <si>
    <t>1075512028</t>
  </si>
  <si>
    <t>Poznámka k položce:_x000d_
Jedná se o kompletní výměnu hrdla madla vč. všech blíže nespecifikovaných potřebných úkonů nutných k jeho výměně.</t>
  </si>
  <si>
    <t>-118070371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</si>
</sst>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51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52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53</v>
      </c>
      <c r="AI60" s="39"/>
      <c r="AJ60" s="39"/>
      <c r="AK60" s="39"/>
      <c r="AL60" s="39"/>
      <c r="AM60" s="61" t="s">
        <v>54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55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56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53</v>
      </c>
      <c r="AI75" s="39"/>
      <c r="AJ75" s="39"/>
      <c r="AK75" s="39"/>
      <c r="AL75" s="39"/>
      <c r="AM75" s="61" t="s">
        <v>54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18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Praha hl. n. - oprava eskalátorů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Wilsonova 8, Praha 2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11. 9. 2020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58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>L. Malý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59</v>
      </c>
      <c r="D92" s="91"/>
      <c r="E92" s="91"/>
      <c r="F92" s="91"/>
      <c r="G92" s="91"/>
      <c r="H92" s="92"/>
      <c r="I92" s="93" t="s">
        <v>60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61</v>
      </c>
      <c r="AH92" s="91"/>
      <c r="AI92" s="91"/>
      <c r="AJ92" s="91"/>
      <c r="AK92" s="91"/>
      <c r="AL92" s="91"/>
      <c r="AM92" s="91"/>
      <c r="AN92" s="93" t="s">
        <v>62</v>
      </c>
      <c r="AO92" s="91"/>
      <c r="AP92" s="95"/>
      <c r="AQ92" s="96" t="s">
        <v>63</v>
      </c>
      <c r="AR92" s="41"/>
      <c r="AS92" s="97" t="s">
        <v>64</v>
      </c>
      <c r="AT92" s="98" t="s">
        <v>65</v>
      </c>
      <c r="AU92" s="98" t="s">
        <v>66</v>
      </c>
      <c r="AV92" s="98" t="s">
        <v>67</v>
      </c>
      <c r="AW92" s="98" t="s">
        <v>68</v>
      </c>
      <c r="AX92" s="98" t="s">
        <v>69</v>
      </c>
      <c r="AY92" s="98" t="s">
        <v>70</v>
      </c>
      <c r="AZ92" s="98" t="s">
        <v>71</v>
      </c>
      <c r="BA92" s="98" t="s">
        <v>72</v>
      </c>
      <c r="BB92" s="98" t="s">
        <v>73</v>
      </c>
      <c r="BC92" s="98" t="s">
        <v>74</v>
      </c>
      <c r="BD92" s="99" t="s">
        <v>75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76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ROUND(AG95+AG98,2)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ROUND(AS95+AS98,2)</f>
        <v>0</v>
      </c>
      <c r="AT94" s="111">
        <f>ROUND(SUM(AV94:AW94),2)</f>
        <v>0</v>
      </c>
      <c r="AU94" s="112">
        <f>ROUND(AU95+AU98,5)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ROUND(AZ95+AZ98,2)</f>
        <v>0</v>
      </c>
      <c r="BA94" s="111">
        <f>ROUND(BA95+BA98,2)</f>
        <v>0</v>
      </c>
      <c r="BB94" s="111">
        <f>ROUND(BB95+BB98,2)</f>
        <v>0</v>
      </c>
      <c r="BC94" s="111">
        <f>ROUND(BC95+BC98,2)</f>
        <v>0</v>
      </c>
      <c r="BD94" s="113">
        <f>ROUND(BD95+BD98,2)</f>
        <v>0</v>
      </c>
      <c r="BE94" s="6"/>
      <c r="BS94" s="114" t="s">
        <v>77</v>
      </c>
      <c r="BT94" s="114" t="s">
        <v>78</v>
      </c>
      <c r="BU94" s="115" t="s">
        <v>79</v>
      </c>
      <c r="BV94" s="114" t="s">
        <v>80</v>
      </c>
      <c r="BW94" s="114" t="s">
        <v>5</v>
      </c>
      <c r="BX94" s="114" t="s">
        <v>81</v>
      </c>
      <c r="CL94" s="114" t="s">
        <v>1</v>
      </c>
    </row>
    <row r="95" s="7" customFormat="1" ht="16.5" customHeight="1">
      <c r="A95" s="7"/>
      <c r="B95" s="116"/>
      <c r="C95" s="117"/>
      <c r="D95" s="118" t="s">
        <v>82</v>
      </c>
      <c r="E95" s="118"/>
      <c r="F95" s="118"/>
      <c r="G95" s="118"/>
      <c r="H95" s="118"/>
      <c r="I95" s="119"/>
      <c r="J95" s="118" t="s">
        <v>83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ROUND(SUM(AG96:AG97),2)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84</v>
      </c>
      <c r="AR95" s="123"/>
      <c r="AS95" s="124">
        <f>ROUND(SUM(AS96:AS97),2)</f>
        <v>0</v>
      </c>
      <c r="AT95" s="125">
        <f>ROUND(SUM(AV95:AW95),2)</f>
        <v>0</v>
      </c>
      <c r="AU95" s="126">
        <f>ROUND(SUM(AU96:AU97),5)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ROUND(SUM(AZ96:AZ97),2)</f>
        <v>0</v>
      </c>
      <c r="BA95" s="125">
        <f>ROUND(SUM(BA96:BA97),2)</f>
        <v>0</v>
      </c>
      <c r="BB95" s="125">
        <f>ROUND(SUM(BB96:BB97),2)</f>
        <v>0</v>
      </c>
      <c r="BC95" s="125">
        <f>ROUND(SUM(BC96:BC97),2)</f>
        <v>0</v>
      </c>
      <c r="BD95" s="127">
        <f>ROUND(SUM(BD96:BD97),2)</f>
        <v>0</v>
      </c>
      <c r="BE95" s="7"/>
      <c r="BS95" s="128" t="s">
        <v>77</v>
      </c>
      <c r="BT95" s="128" t="s">
        <v>85</v>
      </c>
      <c r="BU95" s="128" t="s">
        <v>79</v>
      </c>
      <c r="BV95" s="128" t="s">
        <v>80</v>
      </c>
      <c r="BW95" s="128" t="s">
        <v>86</v>
      </c>
      <c r="BX95" s="128" t="s">
        <v>5</v>
      </c>
      <c r="CL95" s="128" t="s">
        <v>1</v>
      </c>
      <c r="CM95" s="128" t="s">
        <v>87</v>
      </c>
    </row>
    <row r="96" s="4" customFormat="1" ht="16.5" customHeight="1">
      <c r="A96" s="129" t="s">
        <v>88</v>
      </c>
      <c r="B96" s="67"/>
      <c r="C96" s="130"/>
      <c r="D96" s="130"/>
      <c r="E96" s="131" t="s">
        <v>89</v>
      </c>
      <c r="F96" s="131"/>
      <c r="G96" s="131"/>
      <c r="H96" s="131"/>
      <c r="I96" s="131"/>
      <c r="J96" s="130"/>
      <c r="K96" s="131" t="s">
        <v>90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'A - UTZ 01-045'!J32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91</v>
      </c>
      <c r="AR96" s="69"/>
      <c r="AS96" s="134">
        <v>0</v>
      </c>
      <c r="AT96" s="135">
        <f>ROUND(SUM(AV96:AW96),2)</f>
        <v>0</v>
      </c>
      <c r="AU96" s="136">
        <f>'A - UTZ 01-045'!P123</f>
        <v>0</v>
      </c>
      <c r="AV96" s="135">
        <f>'A - UTZ 01-045'!J35</f>
        <v>0</v>
      </c>
      <c r="AW96" s="135">
        <f>'A - UTZ 01-045'!J36</f>
        <v>0</v>
      </c>
      <c r="AX96" s="135">
        <f>'A - UTZ 01-045'!J37</f>
        <v>0</v>
      </c>
      <c r="AY96" s="135">
        <f>'A - UTZ 01-045'!J38</f>
        <v>0</v>
      </c>
      <c r="AZ96" s="135">
        <f>'A - UTZ 01-045'!F35</f>
        <v>0</v>
      </c>
      <c r="BA96" s="135">
        <f>'A - UTZ 01-045'!F36</f>
        <v>0</v>
      </c>
      <c r="BB96" s="135">
        <f>'A - UTZ 01-045'!F37</f>
        <v>0</v>
      </c>
      <c r="BC96" s="135">
        <f>'A - UTZ 01-045'!F38</f>
        <v>0</v>
      </c>
      <c r="BD96" s="137">
        <f>'A - UTZ 01-045'!F39</f>
        <v>0</v>
      </c>
      <c r="BE96" s="4"/>
      <c r="BT96" s="138" t="s">
        <v>87</v>
      </c>
      <c r="BV96" s="138" t="s">
        <v>80</v>
      </c>
      <c r="BW96" s="138" t="s">
        <v>92</v>
      </c>
      <c r="BX96" s="138" t="s">
        <v>86</v>
      </c>
      <c r="CL96" s="138" t="s">
        <v>1</v>
      </c>
    </row>
    <row r="97" s="4" customFormat="1" ht="16.5" customHeight="1">
      <c r="A97" s="129" t="s">
        <v>88</v>
      </c>
      <c r="B97" s="67"/>
      <c r="C97" s="130"/>
      <c r="D97" s="130"/>
      <c r="E97" s="131" t="s">
        <v>93</v>
      </c>
      <c r="F97" s="131"/>
      <c r="G97" s="131"/>
      <c r="H97" s="131"/>
      <c r="I97" s="131"/>
      <c r="J97" s="130"/>
      <c r="K97" s="131" t="s">
        <v>94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'B - UTZ 01-046'!J32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91</v>
      </c>
      <c r="AR97" s="69"/>
      <c r="AS97" s="134">
        <v>0</v>
      </c>
      <c r="AT97" s="135">
        <f>ROUND(SUM(AV97:AW97),2)</f>
        <v>0</v>
      </c>
      <c r="AU97" s="136">
        <f>'B - UTZ 01-046'!P123</f>
        <v>0</v>
      </c>
      <c r="AV97" s="135">
        <f>'B - UTZ 01-046'!J35</f>
        <v>0</v>
      </c>
      <c r="AW97" s="135">
        <f>'B - UTZ 01-046'!J36</f>
        <v>0</v>
      </c>
      <c r="AX97" s="135">
        <f>'B - UTZ 01-046'!J37</f>
        <v>0</v>
      </c>
      <c r="AY97" s="135">
        <f>'B - UTZ 01-046'!J38</f>
        <v>0</v>
      </c>
      <c r="AZ97" s="135">
        <f>'B - UTZ 01-046'!F35</f>
        <v>0</v>
      </c>
      <c r="BA97" s="135">
        <f>'B - UTZ 01-046'!F36</f>
        <v>0</v>
      </c>
      <c r="BB97" s="135">
        <f>'B - UTZ 01-046'!F37</f>
        <v>0</v>
      </c>
      <c r="BC97" s="135">
        <f>'B - UTZ 01-046'!F38</f>
        <v>0</v>
      </c>
      <c r="BD97" s="137">
        <f>'B - UTZ 01-046'!F39</f>
        <v>0</v>
      </c>
      <c r="BE97" s="4"/>
      <c r="BT97" s="138" t="s">
        <v>87</v>
      </c>
      <c r="BV97" s="138" t="s">
        <v>80</v>
      </c>
      <c r="BW97" s="138" t="s">
        <v>95</v>
      </c>
      <c r="BX97" s="138" t="s">
        <v>86</v>
      </c>
      <c r="CL97" s="138" t="s">
        <v>1</v>
      </c>
    </row>
    <row r="98" s="7" customFormat="1" ht="16.5" customHeight="1">
      <c r="A98" s="7"/>
      <c r="B98" s="116"/>
      <c r="C98" s="117"/>
      <c r="D98" s="118" t="s">
        <v>96</v>
      </c>
      <c r="E98" s="118"/>
      <c r="F98" s="118"/>
      <c r="G98" s="118"/>
      <c r="H98" s="118"/>
      <c r="I98" s="119"/>
      <c r="J98" s="118" t="s">
        <v>97</v>
      </c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20">
        <f>ROUND(SUM(AG99:AG100),2)</f>
        <v>0</v>
      </c>
      <c r="AH98" s="119"/>
      <c r="AI98" s="119"/>
      <c r="AJ98" s="119"/>
      <c r="AK98" s="119"/>
      <c r="AL98" s="119"/>
      <c r="AM98" s="119"/>
      <c r="AN98" s="121">
        <f>SUM(AG98,AT98)</f>
        <v>0</v>
      </c>
      <c r="AO98" s="119"/>
      <c r="AP98" s="119"/>
      <c r="AQ98" s="122" t="s">
        <v>84</v>
      </c>
      <c r="AR98" s="123"/>
      <c r="AS98" s="124">
        <f>ROUND(SUM(AS99:AS100),2)</f>
        <v>0</v>
      </c>
      <c r="AT98" s="125">
        <f>ROUND(SUM(AV98:AW98),2)</f>
        <v>0</v>
      </c>
      <c r="AU98" s="126">
        <f>ROUND(SUM(AU99:AU100),5)</f>
        <v>0</v>
      </c>
      <c r="AV98" s="125">
        <f>ROUND(AZ98*L29,2)</f>
        <v>0</v>
      </c>
      <c r="AW98" s="125">
        <f>ROUND(BA98*L30,2)</f>
        <v>0</v>
      </c>
      <c r="AX98" s="125">
        <f>ROUND(BB98*L29,2)</f>
        <v>0</v>
      </c>
      <c r="AY98" s="125">
        <f>ROUND(BC98*L30,2)</f>
        <v>0</v>
      </c>
      <c r="AZ98" s="125">
        <f>ROUND(SUM(AZ99:AZ100),2)</f>
        <v>0</v>
      </c>
      <c r="BA98" s="125">
        <f>ROUND(SUM(BA99:BA100),2)</f>
        <v>0</v>
      </c>
      <c r="BB98" s="125">
        <f>ROUND(SUM(BB99:BB100),2)</f>
        <v>0</v>
      </c>
      <c r="BC98" s="125">
        <f>ROUND(SUM(BC99:BC100),2)</f>
        <v>0</v>
      </c>
      <c r="BD98" s="127">
        <f>ROUND(SUM(BD99:BD100),2)</f>
        <v>0</v>
      </c>
      <c r="BE98" s="7"/>
      <c r="BS98" s="128" t="s">
        <v>77</v>
      </c>
      <c r="BT98" s="128" t="s">
        <v>85</v>
      </c>
      <c r="BU98" s="128" t="s">
        <v>79</v>
      </c>
      <c r="BV98" s="128" t="s">
        <v>80</v>
      </c>
      <c r="BW98" s="128" t="s">
        <v>98</v>
      </c>
      <c r="BX98" s="128" t="s">
        <v>5</v>
      </c>
      <c r="CL98" s="128" t="s">
        <v>1</v>
      </c>
      <c r="CM98" s="128" t="s">
        <v>87</v>
      </c>
    </row>
    <row r="99" s="4" customFormat="1" ht="16.5" customHeight="1">
      <c r="A99" s="129" t="s">
        <v>88</v>
      </c>
      <c r="B99" s="67"/>
      <c r="C99" s="130"/>
      <c r="D99" s="130"/>
      <c r="E99" s="131" t="s">
        <v>99</v>
      </c>
      <c r="F99" s="131"/>
      <c r="G99" s="131"/>
      <c r="H99" s="131"/>
      <c r="I99" s="131"/>
      <c r="J99" s="130"/>
      <c r="K99" s="131" t="s">
        <v>100</v>
      </c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  <c r="AA99" s="131"/>
      <c r="AB99" s="131"/>
      <c r="AC99" s="131"/>
      <c r="AD99" s="131"/>
      <c r="AE99" s="131"/>
      <c r="AF99" s="131"/>
      <c r="AG99" s="132">
        <f>'C - UTZ 01-047'!J32</f>
        <v>0</v>
      </c>
      <c r="AH99" s="130"/>
      <c r="AI99" s="130"/>
      <c r="AJ99" s="130"/>
      <c r="AK99" s="130"/>
      <c r="AL99" s="130"/>
      <c r="AM99" s="130"/>
      <c r="AN99" s="132">
        <f>SUM(AG99,AT99)</f>
        <v>0</v>
      </c>
      <c r="AO99" s="130"/>
      <c r="AP99" s="130"/>
      <c r="AQ99" s="133" t="s">
        <v>91</v>
      </c>
      <c r="AR99" s="69"/>
      <c r="AS99" s="134">
        <v>0</v>
      </c>
      <c r="AT99" s="135">
        <f>ROUND(SUM(AV99:AW99),2)</f>
        <v>0</v>
      </c>
      <c r="AU99" s="136">
        <f>'C - UTZ 01-047'!P123</f>
        <v>0</v>
      </c>
      <c r="AV99" s="135">
        <f>'C - UTZ 01-047'!J35</f>
        <v>0</v>
      </c>
      <c r="AW99" s="135">
        <f>'C - UTZ 01-047'!J36</f>
        <v>0</v>
      </c>
      <c r="AX99" s="135">
        <f>'C - UTZ 01-047'!J37</f>
        <v>0</v>
      </c>
      <c r="AY99" s="135">
        <f>'C - UTZ 01-047'!J38</f>
        <v>0</v>
      </c>
      <c r="AZ99" s="135">
        <f>'C - UTZ 01-047'!F35</f>
        <v>0</v>
      </c>
      <c r="BA99" s="135">
        <f>'C - UTZ 01-047'!F36</f>
        <v>0</v>
      </c>
      <c r="BB99" s="135">
        <f>'C - UTZ 01-047'!F37</f>
        <v>0</v>
      </c>
      <c r="BC99" s="135">
        <f>'C - UTZ 01-047'!F38</f>
        <v>0</v>
      </c>
      <c r="BD99" s="137">
        <f>'C - UTZ 01-047'!F39</f>
        <v>0</v>
      </c>
      <c r="BE99" s="4"/>
      <c r="BT99" s="138" t="s">
        <v>87</v>
      </c>
      <c r="BV99" s="138" t="s">
        <v>80</v>
      </c>
      <c r="BW99" s="138" t="s">
        <v>101</v>
      </c>
      <c r="BX99" s="138" t="s">
        <v>98</v>
      </c>
      <c r="CL99" s="138" t="s">
        <v>1</v>
      </c>
    </row>
    <row r="100" s="4" customFormat="1" ht="16.5" customHeight="1">
      <c r="A100" s="129" t="s">
        <v>88</v>
      </c>
      <c r="B100" s="67"/>
      <c r="C100" s="130"/>
      <c r="D100" s="130"/>
      <c r="E100" s="131" t="s">
        <v>77</v>
      </c>
      <c r="F100" s="131"/>
      <c r="G100" s="131"/>
      <c r="H100" s="131"/>
      <c r="I100" s="131"/>
      <c r="J100" s="130"/>
      <c r="K100" s="131" t="s">
        <v>102</v>
      </c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  <c r="AG100" s="132">
        <f>'D - UTZ 01-048'!J32</f>
        <v>0</v>
      </c>
      <c r="AH100" s="130"/>
      <c r="AI100" s="130"/>
      <c r="AJ100" s="130"/>
      <c r="AK100" s="130"/>
      <c r="AL100" s="130"/>
      <c r="AM100" s="130"/>
      <c r="AN100" s="132">
        <f>SUM(AG100,AT100)</f>
        <v>0</v>
      </c>
      <c r="AO100" s="130"/>
      <c r="AP100" s="130"/>
      <c r="AQ100" s="133" t="s">
        <v>91</v>
      </c>
      <c r="AR100" s="69"/>
      <c r="AS100" s="139">
        <v>0</v>
      </c>
      <c r="AT100" s="140">
        <f>ROUND(SUM(AV100:AW100),2)</f>
        <v>0</v>
      </c>
      <c r="AU100" s="141">
        <f>'D - UTZ 01-048'!P123</f>
        <v>0</v>
      </c>
      <c r="AV100" s="140">
        <f>'D - UTZ 01-048'!J35</f>
        <v>0</v>
      </c>
      <c r="AW100" s="140">
        <f>'D - UTZ 01-048'!J36</f>
        <v>0</v>
      </c>
      <c r="AX100" s="140">
        <f>'D - UTZ 01-048'!J37</f>
        <v>0</v>
      </c>
      <c r="AY100" s="140">
        <f>'D - UTZ 01-048'!J38</f>
        <v>0</v>
      </c>
      <c r="AZ100" s="140">
        <f>'D - UTZ 01-048'!F35</f>
        <v>0</v>
      </c>
      <c r="BA100" s="140">
        <f>'D - UTZ 01-048'!F36</f>
        <v>0</v>
      </c>
      <c r="BB100" s="140">
        <f>'D - UTZ 01-048'!F37</f>
        <v>0</v>
      </c>
      <c r="BC100" s="140">
        <f>'D - UTZ 01-048'!F38</f>
        <v>0</v>
      </c>
      <c r="BD100" s="142">
        <f>'D - UTZ 01-048'!F39</f>
        <v>0</v>
      </c>
      <c r="BE100" s="4"/>
      <c r="BT100" s="138" t="s">
        <v>87</v>
      </c>
      <c r="BV100" s="138" t="s">
        <v>80</v>
      </c>
      <c r="BW100" s="138" t="s">
        <v>103</v>
      </c>
      <c r="BX100" s="138" t="s">
        <v>98</v>
      </c>
      <c r="CL100" s="138" t="s">
        <v>1</v>
      </c>
    </row>
    <row r="101" s="2" customFormat="1" ht="30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41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41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</sheetData>
  <sheetProtection sheet="1" formatColumns="0" formatRows="0" objects="1" scenarios="1" spinCount="100000" saltValue="/QwXYp02D4u3pbOm3F3SC+tD9TazrRvPdra1lq/n1BZmBamC22EMeFyooA9i9ecwG1mHFFd3nOP5QvRImZcTeg==" hashValue="jEeBQZcC5AI1HwNkfiEfdgbImzjbHdiPSTXnun1NgsnFFSmsPYxPFttjcejuXMaGBMoGqxIiWzA5VLR/hQ2Raw==" algorithmName="SHA-512" password="CC35"/>
  <mergeCells count="62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A - UTZ 01-045'!C2" display="/"/>
    <hyperlink ref="A97" location="'B - UTZ 01-046'!C2" display="/"/>
    <hyperlink ref="A99" location="'C - UTZ 01-047'!C2" display="/"/>
    <hyperlink ref="A100" location="'D - UTZ 01-048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87</v>
      </c>
    </row>
    <row r="4" s="1" customFormat="1" ht="24.96" customHeight="1">
      <c r="B4" s="17"/>
      <c r="D4" s="145" t="s">
        <v>104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Praha hl. n. - oprava eskalátorů</v>
      </c>
      <c r="F7" s="147"/>
      <c r="G7" s="147"/>
      <c r="H7" s="147"/>
      <c r="L7" s="17"/>
    </row>
    <row r="8" s="1" customFormat="1" ht="12" customHeight="1">
      <c r="B8" s="17"/>
      <c r="D8" s="147" t="s">
        <v>105</v>
      </c>
      <c r="L8" s="17"/>
    </row>
    <row r="9" s="2" customFormat="1" ht="16.5" customHeight="1">
      <c r="A9" s="35"/>
      <c r="B9" s="41"/>
      <c r="C9" s="35"/>
      <c r="D9" s="35"/>
      <c r="E9" s="148" t="s">
        <v>106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107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108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11. 9. 2020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30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32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28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35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37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38</v>
      </c>
      <c r="E32" s="35"/>
      <c r="F32" s="35"/>
      <c r="G32" s="35"/>
      <c r="H32" s="35"/>
      <c r="I32" s="35"/>
      <c r="J32" s="157">
        <f>ROUND(J123,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40</v>
      </c>
      <c r="G34" s="35"/>
      <c r="H34" s="35"/>
      <c r="I34" s="158" t="s">
        <v>39</v>
      </c>
      <c r="J34" s="158" t="s">
        <v>41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42</v>
      </c>
      <c r="E35" s="147" t="s">
        <v>43</v>
      </c>
      <c r="F35" s="160">
        <f>ROUND((SUM(BE123:BE145)),  2)</f>
        <v>0</v>
      </c>
      <c r="G35" s="35"/>
      <c r="H35" s="35"/>
      <c r="I35" s="161">
        <v>0.20999999999999999</v>
      </c>
      <c r="J35" s="160">
        <f>ROUND(((SUM(BE123:BE145))*I35),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44</v>
      </c>
      <c r="F36" s="160">
        <f>ROUND((SUM(BF123:BF145)),  2)</f>
        <v>0</v>
      </c>
      <c r="G36" s="35"/>
      <c r="H36" s="35"/>
      <c r="I36" s="161">
        <v>0.14999999999999999</v>
      </c>
      <c r="J36" s="160">
        <f>ROUND(((SUM(BF123:BF145))*I36),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45</v>
      </c>
      <c r="F37" s="160">
        <f>ROUND((SUM(BG123:BG145)),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46</v>
      </c>
      <c r="F38" s="160">
        <f>ROUND((SUM(BH123:BH145)),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47</v>
      </c>
      <c r="F39" s="160">
        <f>ROUND((SUM(BI123:BI145)),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48</v>
      </c>
      <c r="E41" s="164"/>
      <c r="F41" s="164"/>
      <c r="G41" s="165" t="s">
        <v>49</v>
      </c>
      <c r="H41" s="166" t="s">
        <v>50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51</v>
      </c>
      <c r="E50" s="170"/>
      <c r="F50" s="170"/>
      <c r="G50" s="169" t="s">
        <v>52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53</v>
      </c>
      <c r="E61" s="172"/>
      <c r="F61" s="173" t="s">
        <v>54</v>
      </c>
      <c r="G61" s="171" t="s">
        <v>53</v>
      </c>
      <c r="H61" s="172"/>
      <c r="I61" s="172"/>
      <c r="J61" s="174" t="s">
        <v>54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55</v>
      </c>
      <c r="E65" s="175"/>
      <c r="F65" s="175"/>
      <c r="G65" s="169" t="s">
        <v>56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53</v>
      </c>
      <c r="E76" s="172"/>
      <c r="F76" s="173" t="s">
        <v>54</v>
      </c>
      <c r="G76" s="171" t="s">
        <v>53</v>
      </c>
      <c r="H76" s="172"/>
      <c r="I76" s="172"/>
      <c r="J76" s="174" t="s">
        <v>54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Praha hl. n. - oprava eskalátorů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105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106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107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A - UTZ 01-045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Wilsonova 8, Praha 2</v>
      </c>
      <c r="G91" s="37"/>
      <c r="H91" s="37"/>
      <c r="I91" s="29" t="s">
        <v>22</v>
      </c>
      <c r="J91" s="76" t="str">
        <f>IF(J14="","",J14)</f>
        <v>11. 9. 2020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32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35</v>
      </c>
      <c r="J94" s="33" t="str">
        <f>E26</f>
        <v>L. Malý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110</v>
      </c>
      <c r="D96" s="182"/>
      <c r="E96" s="182"/>
      <c r="F96" s="182"/>
      <c r="G96" s="182"/>
      <c r="H96" s="182"/>
      <c r="I96" s="182"/>
      <c r="J96" s="183" t="s">
        <v>111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112</v>
      </c>
      <c r="D98" s="37"/>
      <c r="E98" s="37"/>
      <c r="F98" s="37"/>
      <c r="G98" s="37"/>
      <c r="H98" s="37"/>
      <c r="I98" s="37"/>
      <c r="J98" s="107">
        <f>J123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113</v>
      </c>
    </row>
    <row r="99" s="9" customFormat="1" ht="24.96" customHeight="1">
      <c r="A99" s="9"/>
      <c r="B99" s="185"/>
      <c r="C99" s="186"/>
      <c r="D99" s="187" t="s">
        <v>114</v>
      </c>
      <c r="E99" s="188"/>
      <c r="F99" s="188"/>
      <c r="G99" s="188"/>
      <c r="H99" s="188"/>
      <c r="I99" s="188"/>
      <c r="J99" s="189">
        <f>J124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115</v>
      </c>
      <c r="E100" s="193"/>
      <c r="F100" s="193"/>
      <c r="G100" s="193"/>
      <c r="H100" s="193"/>
      <c r="I100" s="193"/>
      <c r="J100" s="194">
        <f>J125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116</v>
      </c>
      <c r="E101" s="193"/>
      <c r="F101" s="193"/>
      <c r="G101" s="193"/>
      <c r="H101" s="193"/>
      <c r="I101" s="193"/>
      <c r="J101" s="194">
        <f>J131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117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0" t="str">
        <f>E7</f>
        <v>Praha hl. n. - oprava eskalátorů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8"/>
      <c r="C112" s="29" t="s">
        <v>105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="2" customFormat="1" ht="16.5" customHeight="1">
      <c r="A113" s="35"/>
      <c r="B113" s="36"/>
      <c r="C113" s="37"/>
      <c r="D113" s="37"/>
      <c r="E113" s="180" t="s">
        <v>106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107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E11</f>
        <v>A - UTZ 01-045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F14</f>
        <v>Wilsonova 8, Praha 2</v>
      </c>
      <c r="G117" s="37"/>
      <c r="H117" s="37"/>
      <c r="I117" s="29" t="s">
        <v>22</v>
      </c>
      <c r="J117" s="76" t="str">
        <f>IF(J14="","",J14)</f>
        <v>11. 9. 2020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E17</f>
        <v>Správa železnic, státní organizace</v>
      </c>
      <c r="G119" s="37"/>
      <c r="H119" s="37"/>
      <c r="I119" s="29" t="s">
        <v>32</v>
      </c>
      <c r="J119" s="33" t="str">
        <f>E23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30</v>
      </c>
      <c r="D120" s="37"/>
      <c r="E120" s="37"/>
      <c r="F120" s="24" t="str">
        <f>IF(E20="","",E20)</f>
        <v>Vyplň údaj</v>
      </c>
      <c r="G120" s="37"/>
      <c r="H120" s="37"/>
      <c r="I120" s="29" t="s">
        <v>35</v>
      </c>
      <c r="J120" s="33" t="str">
        <f>E26</f>
        <v>L. Malý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96"/>
      <c r="B122" s="197"/>
      <c r="C122" s="198" t="s">
        <v>118</v>
      </c>
      <c r="D122" s="199" t="s">
        <v>63</v>
      </c>
      <c r="E122" s="199" t="s">
        <v>59</v>
      </c>
      <c r="F122" s="199" t="s">
        <v>60</v>
      </c>
      <c r="G122" s="199" t="s">
        <v>119</v>
      </c>
      <c r="H122" s="199" t="s">
        <v>120</v>
      </c>
      <c r="I122" s="199" t="s">
        <v>121</v>
      </c>
      <c r="J122" s="200" t="s">
        <v>111</v>
      </c>
      <c r="K122" s="201" t="s">
        <v>122</v>
      </c>
      <c r="L122" s="202"/>
      <c r="M122" s="97" t="s">
        <v>1</v>
      </c>
      <c r="N122" s="98" t="s">
        <v>42</v>
      </c>
      <c r="O122" s="98" t="s">
        <v>123</v>
      </c>
      <c r="P122" s="98" t="s">
        <v>124</v>
      </c>
      <c r="Q122" s="98" t="s">
        <v>125</v>
      </c>
      <c r="R122" s="98" t="s">
        <v>126</v>
      </c>
      <c r="S122" s="98" t="s">
        <v>127</v>
      </c>
      <c r="T122" s="99" t="s">
        <v>128</v>
      </c>
      <c r="U122" s="196"/>
      <c r="V122" s="196"/>
      <c r="W122" s="196"/>
      <c r="X122" s="196"/>
      <c r="Y122" s="196"/>
      <c r="Z122" s="196"/>
      <c r="AA122" s="196"/>
      <c r="AB122" s="196"/>
      <c r="AC122" s="196"/>
      <c r="AD122" s="196"/>
      <c r="AE122" s="196"/>
    </row>
    <row r="123" s="2" customFormat="1" ht="22.8" customHeight="1">
      <c r="A123" s="35"/>
      <c r="B123" s="36"/>
      <c r="C123" s="104" t="s">
        <v>129</v>
      </c>
      <c r="D123" s="37"/>
      <c r="E123" s="37"/>
      <c r="F123" s="37"/>
      <c r="G123" s="37"/>
      <c r="H123" s="37"/>
      <c r="I123" s="37"/>
      <c r="J123" s="203">
        <f>BK123</f>
        <v>0</v>
      </c>
      <c r="K123" s="37"/>
      <c r="L123" s="41"/>
      <c r="M123" s="100"/>
      <c r="N123" s="204"/>
      <c r="O123" s="101"/>
      <c r="P123" s="205">
        <f>P124</f>
        <v>0</v>
      </c>
      <c r="Q123" s="101"/>
      <c r="R123" s="205">
        <f>R124</f>
        <v>0</v>
      </c>
      <c r="S123" s="101"/>
      <c r="T123" s="206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77</v>
      </c>
      <c r="AU123" s="14" t="s">
        <v>113</v>
      </c>
      <c r="BK123" s="207">
        <f>BK124</f>
        <v>0</v>
      </c>
    </row>
    <row r="124" s="12" customFormat="1" ht="25.92" customHeight="1">
      <c r="A124" s="12"/>
      <c r="B124" s="208"/>
      <c r="C124" s="209"/>
      <c r="D124" s="210" t="s">
        <v>77</v>
      </c>
      <c r="E124" s="211" t="s">
        <v>130</v>
      </c>
      <c r="F124" s="211" t="s">
        <v>130</v>
      </c>
      <c r="G124" s="209"/>
      <c r="H124" s="209"/>
      <c r="I124" s="212"/>
      <c r="J124" s="213">
        <f>BK124</f>
        <v>0</v>
      </c>
      <c r="K124" s="209"/>
      <c r="L124" s="214"/>
      <c r="M124" s="215"/>
      <c r="N124" s="216"/>
      <c r="O124" s="216"/>
      <c r="P124" s="217">
        <f>P125+P131</f>
        <v>0</v>
      </c>
      <c r="Q124" s="216"/>
      <c r="R124" s="217">
        <f>R125+R131</f>
        <v>0</v>
      </c>
      <c r="S124" s="216"/>
      <c r="T124" s="218">
        <f>T125+T131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9" t="s">
        <v>85</v>
      </c>
      <c r="AT124" s="220" t="s">
        <v>77</v>
      </c>
      <c r="AU124" s="220" t="s">
        <v>78</v>
      </c>
      <c r="AY124" s="219" t="s">
        <v>131</v>
      </c>
      <c r="BK124" s="221">
        <f>BK125+BK131</f>
        <v>0</v>
      </c>
    </row>
    <row r="125" s="12" customFormat="1" ht="22.8" customHeight="1">
      <c r="A125" s="12"/>
      <c r="B125" s="208"/>
      <c r="C125" s="209"/>
      <c r="D125" s="210" t="s">
        <v>77</v>
      </c>
      <c r="E125" s="222" t="s">
        <v>132</v>
      </c>
      <c r="F125" s="222" t="s">
        <v>133</v>
      </c>
      <c r="G125" s="209"/>
      <c r="H125" s="209"/>
      <c r="I125" s="212"/>
      <c r="J125" s="223">
        <f>BK125</f>
        <v>0</v>
      </c>
      <c r="K125" s="209"/>
      <c r="L125" s="214"/>
      <c r="M125" s="215"/>
      <c r="N125" s="216"/>
      <c r="O125" s="216"/>
      <c r="P125" s="217">
        <f>SUM(P126:P130)</f>
        <v>0</v>
      </c>
      <c r="Q125" s="216"/>
      <c r="R125" s="217">
        <f>SUM(R126:R130)</f>
        <v>0</v>
      </c>
      <c r="S125" s="216"/>
      <c r="T125" s="218">
        <f>SUM(T126:T130)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9" t="s">
        <v>85</v>
      </c>
      <c r="AT125" s="220" t="s">
        <v>77</v>
      </c>
      <c r="AU125" s="220" t="s">
        <v>85</v>
      </c>
      <c r="AY125" s="219" t="s">
        <v>131</v>
      </c>
      <c r="BK125" s="221">
        <f>SUM(BK126:BK130)</f>
        <v>0</v>
      </c>
    </row>
    <row r="126" s="2" customFormat="1" ht="14.4" customHeight="1">
      <c r="A126" s="35"/>
      <c r="B126" s="36"/>
      <c r="C126" s="224" t="s">
        <v>85</v>
      </c>
      <c r="D126" s="224" t="s">
        <v>134</v>
      </c>
      <c r="E126" s="225" t="s">
        <v>135</v>
      </c>
      <c r="F126" s="226" t="s">
        <v>136</v>
      </c>
      <c r="G126" s="227" t="s">
        <v>137</v>
      </c>
      <c r="H126" s="228">
        <v>2</v>
      </c>
      <c r="I126" s="229"/>
      <c r="J126" s="230">
        <f>ROUND(I126*H126,2)</f>
        <v>0</v>
      </c>
      <c r="K126" s="231"/>
      <c r="L126" s="232"/>
      <c r="M126" s="233" t="s">
        <v>1</v>
      </c>
      <c r="N126" s="234" t="s">
        <v>43</v>
      </c>
      <c r="O126" s="88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7" t="s">
        <v>138</v>
      </c>
      <c r="AT126" s="237" t="s">
        <v>134</v>
      </c>
      <c r="AU126" s="237" t="s">
        <v>87</v>
      </c>
      <c r="AY126" s="14" t="s">
        <v>131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4" t="s">
        <v>85</v>
      </c>
      <c r="BK126" s="238">
        <f>ROUND(I126*H126,2)</f>
        <v>0</v>
      </c>
      <c r="BL126" s="14" t="s">
        <v>139</v>
      </c>
      <c r="BM126" s="237" t="s">
        <v>140</v>
      </c>
    </row>
    <row r="127" s="2" customFormat="1" ht="14.4" customHeight="1">
      <c r="A127" s="35"/>
      <c r="B127" s="36"/>
      <c r="C127" s="224" t="s">
        <v>87</v>
      </c>
      <c r="D127" s="224" t="s">
        <v>134</v>
      </c>
      <c r="E127" s="225" t="s">
        <v>141</v>
      </c>
      <c r="F127" s="226" t="s">
        <v>142</v>
      </c>
      <c r="G127" s="227" t="s">
        <v>137</v>
      </c>
      <c r="H127" s="228">
        <v>2</v>
      </c>
      <c r="I127" s="229"/>
      <c r="J127" s="230">
        <f>ROUND(I127*H127,2)</f>
        <v>0</v>
      </c>
      <c r="K127" s="231"/>
      <c r="L127" s="232"/>
      <c r="M127" s="233" t="s">
        <v>1</v>
      </c>
      <c r="N127" s="234" t="s">
        <v>43</v>
      </c>
      <c r="O127" s="88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7" t="s">
        <v>138</v>
      </c>
      <c r="AT127" s="237" t="s">
        <v>134</v>
      </c>
      <c r="AU127" s="237" t="s">
        <v>87</v>
      </c>
      <c r="AY127" s="14" t="s">
        <v>131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4" t="s">
        <v>85</v>
      </c>
      <c r="BK127" s="238">
        <f>ROUND(I127*H127,2)</f>
        <v>0</v>
      </c>
      <c r="BL127" s="14" t="s">
        <v>139</v>
      </c>
      <c r="BM127" s="237" t="s">
        <v>143</v>
      </c>
    </row>
    <row r="128" s="2" customFormat="1" ht="14.4" customHeight="1">
      <c r="A128" s="35"/>
      <c r="B128" s="36"/>
      <c r="C128" s="224" t="s">
        <v>144</v>
      </c>
      <c r="D128" s="224" t="s">
        <v>134</v>
      </c>
      <c r="E128" s="225" t="s">
        <v>145</v>
      </c>
      <c r="F128" s="226" t="s">
        <v>146</v>
      </c>
      <c r="G128" s="227" t="s">
        <v>137</v>
      </c>
      <c r="H128" s="228">
        <v>1</v>
      </c>
      <c r="I128" s="229"/>
      <c r="J128" s="230">
        <f>ROUND(I128*H128,2)</f>
        <v>0</v>
      </c>
      <c r="K128" s="231"/>
      <c r="L128" s="232"/>
      <c r="M128" s="233" t="s">
        <v>1</v>
      </c>
      <c r="N128" s="234" t="s">
        <v>43</v>
      </c>
      <c r="O128" s="88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7" t="s">
        <v>138</v>
      </c>
      <c r="AT128" s="237" t="s">
        <v>134</v>
      </c>
      <c r="AU128" s="237" t="s">
        <v>87</v>
      </c>
      <c r="AY128" s="14" t="s">
        <v>131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4" t="s">
        <v>85</v>
      </c>
      <c r="BK128" s="238">
        <f>ROUND(I128*H128,2)</f>
        <v>0</v>
      </c>
      <c r="BL128" s="14" t="s">
        <v>139</v>
      </c>
      <c r="BM128" s="237" t="s">
        <v>147</v>
      </c>
    </row>
    <row r="129" s="2" customFormat="1" ht="14.4" customHeight="1">
      <c r="A129" s="35"/>
      <c r="B129" s="36"/>
      <c r="C129" s="224" t="s">
        <v>139</v>
      </c>
      <c r="D129" s="224" t="s">
        <v>134</v>
      </c>
      <c r="E129" s="225" t="s">
        <v>148</v>
      </c>
      <c r="F129" s="226" t="s">
        <v>149</v>
      </c>
      <c r="G129" s="227" t="s">
        <v>137</v>
      </c>
      <c r="H129" s="228">
        <v>3</v>
      </c>
      <c r="I129" s="229"/>
      <c r="J129" s="230">
        <f>ROUND(I129*H129,2)</f>
        <v>0</v>
      </c>
      <c r="K129" s="231"/>
      <c r="L129" s="232"/>
      <c r="M129" s="233" t="s">
        <v>1</v>
      </c>
      <c r="N129" s="234" t="s">
        <v>43</v>
      </c>
      <c r="O129" s="88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7" t="s">
        <v>138</v>
      </c>
      <c r="AT129" s="237" t="s">
        <v>134</v>
      </c>
      <c r="AU129" s="237" t="s">
        <v>87</v>
      </c>
      <c r="AY129" s="14" t="s">
        <v>131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4" t="s">
        <v>85</v>
      </c>
      <c r="BK129" s="238">
        <f>ROUND(I129*H129,2)</f>
        <v>0</v>
      </c>
      <c r="BL129" s="14" t="s">
        <v>139</v>
      </c>
      <c r="BM129" s="237" t="s">
        <v>150</v>
      </c>
    </row>
    <row r="130" s="2" customFormat="1" ht="14.4" customHeight="1">
      <c r="A130" s="35"/>
      <c r="B130" s="36"/>
      <c r="C130" s="224" t="s">
        <v>151</v>
      </c>
      <c r="D130" s="224" t="s">
        <v>134</v>
      </c>
      <c r="E130" s="225" t="s">
        <v>152</v>
      </c>
      <c r="F130" s="226" t="s">
        <v>153</v>
      </c>
      <c r="G130" s="227" t="s">
        <v>154</v>
      </c>
      <c r="H130" s="228">
        <v>1</v>
      </c>
      <c r="I130" s="229"/>
      <c r="J130" s="230">
        <f>ROUND(I130*H130,2)</f>
        <v>0</v>
      </c>
      <c r="K130" s="231"/>
      <c r="L130" s="232"/>
      <c r="M130" s="233" t="s">
        <v>1</v>
      </c>
      <c r="N130" s="234" t="s">
        <v>43</v>
      </c>
      <c r="O130" s="88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7" t="s">
        <v>138</v>
      </c>
      <c r="AT130" s="237" t="s">
        <v>134</v>
      </c>
      <c r="AU130" s="237" t="s">
        <v>87</v>
      </c>
      <c r="AY130" s="14" t="s">
        <v>131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4" t="s">
        <v>85</v>
      </c>
      <c r="BK130" s="238">
        <f>ROUND(I130*H130,2)</f>
        <v>0</v>
      </c>
      <c r="BL130" s="14" t="s">
        <v>139</v>
      </c>
      <c r="BM130" s="237" t="s">
        <v>155</v>
      </c>
    </row>
    <row r="131" s="12" customFormat="1" ht="22.8" customHeight="1">
      <c r="A131" s="12"/>
      <c r="B131" s="208"/>
      <c r="C131" s="209"/>
      <c r="D131" s="210" t="s">
        <v>77</v>
      </c>
      <c r="E131" s="222" t="s">
        <v>156</v>
      </c>
      <c r="F131" s="222" t="s">
        <v>157</v>
      </c>
      <c r="G131" s="209"/>
      <c r="H131" s="209"/>
      <c r="I131" s="212"/>
      <c r="J131" s="223">
        <f>BK131</f>
        <v>0</v>
      </c>
      <c r="K131" s="209"/>
      <c r="L131" s="214"/>
      <c r="M131" s="215"/>
      <c r="N131" s="216"/>
      <c r="O131" s="216"/>
      <c r="P131" s="217">
        <f>SUM(P132:P145)</f>
        <v>0</v>
      </c>
      <c r="Q131" s="216"/>
      <c r="R131" s="217">
        <f>SUM(R132:R145)</f>
        <v>0</v>
      </c>
      <c r="S131" s="216"/>
      <c r="T131" s="218">
        <f>SUM(T132:T145)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9" t="s">
        <v>85</v>
      </c>
      <c r="AT131" s="220" t="s">
        <v>77</v>
      </c>
      <c r="AU131" s="220" t="s">
        <v>85</v>
      </c>
      <c r="AY131" s="219" t="s">
        <v>131</v>
      </c>
      <c r="BK131" s="221">
        <f>SUM(BK132:BK145)</f>
        <v>0</v>
      </c>
    </row>
    <row r="132" s="2" customFormat="1" ht="14.4" customHeight="1">
      <c r="A132" s="35"/>
      <c r="B132" s="36"/>
      <c r="C132" s="239" t="s">
        <v>158</v>
      </c>
      <c r="D132" s="239" t="s">
        <v>159</v>
      </c>
      <c r="E132" s="240" t="s">
        <v>160</v>
      </c>
      <c r="F132" s="241" t="s">
        <v>161</v>
      </c>
      <c r="G132" s="242" t="s">
        <v>162</v>
      </c>
      <c r="H132" s="243">
        <v>58</v>
      </c>
      <c r="I132" s="244"/>
      <c r="J132" s="245">
        <f>ROUND(I132*H132,2)</f>
        <v>0</v>
      </c>
      <c r="K132" s="246"/>
      <c r="L132" s="41"/>
      <c r="M132" s="247" t="s">
        <v>1</v>
      </c>
      <c r="N132" s="248" t="s">
        <v>43</v>
      </c>
      <c r="O132" s="88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7" t="s">
        <v>139</v>
      </c>
      <c r="AT132" s="237" t="s">
        <v>159</v>
      </c>
      <c r="AU132" s="237" t="s">
        <v>87</v>
      </c>
      <c r="AY132" s="14" t="s">
        <v>131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4" t="s">
        <v>85</v>
      </c>
      <c r="BK132" s="238">
        <f>ROUND(I132*H132,2)</f>
        <v>0</v>
      </c>
      <c r="BL132" s="14" t="s">
        <v>139</v>
      </c>
      <c r="BM132" s="237" t="s">
        <v>163</v>
      </c>
    </row>
    <row r="133" s="2" customFormat="1">
      <c r="A133" s="35"/>
      <c r="B133" s="36"/>
      <c r="C133" s="37"/>
      <c r="D133" s="249" t="s">
        <v>164</v>
      </c>
      <c r="E133" s="37"/>
      <c r="F133" s="250" t="s">
        <v>165</v>
      </c>
      <c r="G133" s="37"/>
      <c r="H133" s="37"/>
      <c r="I133" s="251"/>
      <c r="J133" s="37"/>
      <c r="K133" s="37"/>
      <c r="L133" s="41"/>
      <c r="M133" s="252"/>
      <c r="N133" s="253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164</v>
      </c>
      <c r="AU133" s="14" t="s">
        <v>87</v>
      </c>
    </row>
    <row r="134" s="2" customFormat="1" ht="14.4" customHeight="1">
      <c r="A134" s="35"/>
      <c r="B134" s="36"/>
      <c r="C134" s="239" t="s">
        <v>166</v>
      </c>
      <c r="D134" s="239" t="s">
        <v>159</v>
      </c>
      <c r="E134" s="240" t="s">
        <v>167</v>
      </c>
      <c r="F134" s="241" t="s">
        <v>168</v>
      </c>
      <c r="G134" s="242" t="s">
        <v>162</v>
      </c>
      <c r="H134" s="243">
        <v>50</v>
      </c>
      <c r="I134" s="244"/>
      <c r="J134" s="245">
        <f>ROUND(I134*H134,2)</f>
        <v>0</v>
      </c>
      <c r="K134" s="246"/>
      <c r="L134" s="41"/>
      <c r="M134" s="247" t="s">
        <v>1</v>
      </c>
      <c r="N134" s="248" t="s">
        <v>43</v>
      </c>
      <c r="O134" s="88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7" t="s">
        <v>139</v>
      </c>
      <c r="AT134" s="237" t="s">
        <v>159</v>
      </c>
      <c r="AU134" s="237" t="s">
        <v>87</v>
      </c>
      <c r="AY134" s="14" t="s">
        <v>131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4" t="s">
        <v>85</v>
      </c>
      <c r="BK134" s="238">
        <f>ROUND(I134*H134,2)</f>
        <v>0</v>
      </c>
      <c r="BL134" s="14" t="s">
        <v>139</v>
      </c>
      <c r="BM134" s="237" t="s">
        <v>169</v>
      </c>
    </row>
    <row r="135" s="2" customFormat="1">
      <c r="A135" s="35"/>
      <c r="B135" s="36"/>
      <c r="C135" s="37"/>
      <c r="D135" s="249" t="s">
        <v>164</v>
      </c>
      <c r="E135" s="37"/>
      <c r="F135" s="250" t="s">
        <v>170</v>
      </c>
      <c r="G135" s="37"/>
      <c r="H135" s="37"/>
      <c r="I135" s="251"/>
      <c r="J135" s="37"/>
      <c r="K135" s="37"/>
      <c r="L135" s="41"/>
      <c r="M135" s="252"/>
      <c r="N135" s="253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164</v>
      </c>
      <c r="AU135" s="14" t="s">
        <v>87</v>
      </c>
    </row>
    <row r="136" s="2" customFormat="1" ht="14.4" customHeight="1">
      <c r="A136" s="35"/>
      <c r="B136" s="36"/>
      <c r="C136" s="239" t="s">
        <v>138</v>
      </c>
      <c r="D136" s="239" t="s">
        <v>159</v>
      </c>
      <c r="E136" s="240" t="s">
        <v>171</v>
      </c>
      <c r="F136" s="241" t="s">
        <v>172</v>
      </c>
      <c r="G136" s="242" t="s">
        <v>162</v>
      </c>
      <c r="H136" s="243">
        <v>1</v>
      </c>
      <c r="I136" s="244"/>
      <c r="J136" s="245">
        <f>ROUND(I136*H136,2)</f>
        <v>0</v>
      </c>
      <c r="K136" s="246"/>
      <c r="L136" s="41"/>
      <c r="M136" s="247" t="s">
        <v>1</v>
      </c>
      <c r="N136" s="248" t="s">
        <v>43</v>
      </c>
      <c r="O136" s="88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7" t="s">
        <v>139</v>
      </c>
      <c r="AT136" s="237" t="s">
        <v>159</v>
      </c>
      <c r="AU136" s="237" t="s">
        <v>87</v>
      </c>
      <c r="AY136" s="14" t="s">
        <v>131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4" t="s">
        <v>85</v>
      </c>
      <c r="BK136" s="238">
        <f>ROUND(I136*H136,2)</f>
        <v>0</v>
      </c>
      <c r="BL136" s="14" t="s">
        <v>139</v>
      </c>
      <c r="BM136" s="237" t="s">
        <v>173</v>
      </c>
    </row>
    <row r="137" s="2" customFormat="1">
      <c r="A137" s="35"/>
      <c r="B137" s="36"/>
      <c r="C137" s="37"/>
      <c r="D137" s="249" t="s">
        <v>164</v>
      </c>
      <c r="E137" s="37"/>
      <c r="F137" s="250" t="s">
        <v>174</v>
      </c>
      <c r="G137" s="37"/>
      <c r="H137" s="37"/>
      <c r="I137" s="251"/>
      <c r="J137" s="37"/>
      <c r="K137" s="37"/>
      <c r="L137" s="41"/>
      <c r="M137" s="252"/>
      <c r="N137" s="253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164</v>
      </c>
      <c r="AU137" s="14" t="s">
        <v>87</v>
      </c>
    </row>
    <row r="138" s="2" customFormat="1" ht="14.4" customHeight="1">
      <c r="A138" s="35"/>
      <c r="B138" s="36"/>
      <c r="C138" s="239" t="s">
        <v>175</v>
      </c>
      <c r="D138" s="239" t="s">
        <v>159</v>
      </c>
      <c r="E138" s="240" t="s">
        <v>176</v>
      </c>
      <c r="F138" s="241" t="s">
        <v>177</v>
      </c>
      <c r="G138" s="242" t="s">
        <v>162</v>
      </c>
      <c r="H138" s="243">
        <v>1</v>
      </c>
      <c r="I138" s="244"/>
      <c r="J138" s="245">
        <f>ROUND(I138*H138,2)</f>
        <v>0</v>
      </c>
      <c r="K138" s="246"/>
      <c r="L138" s="41"/>
      <c r="M138" s="247" t="s">
        <v>1</v>
      </c>
      <c r="N138" s="248" t="s">
        <v>43</v>
      </c>
      <c r="O138" s="88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7" t="s">
        <v>139</v>
      </c>
      <c r="AT138" s="237" t="s">
        <v>159</v>
      </c>
      <c r="AU138" s="237" t="s">
        <v>87</v>
      </c>
      <c r="AY138" s="14" t="s">
        <v>131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4" t="s">
        <v>85</v>
      </c>
      <c r="BK138" s="238">
        <f>ROUND(I138*H138,2)</f>
        <v>0</v>
      </c>
      <c r="BL138" s="14" t="s">
        <v>139</v>
      </c>
      <c r="BM138" s="237" t="s">
        <v>178</v>
      </c>
    </row>
    <row r="139" s="2" customFormat="1">
      <c r="A139" s="35"/>
      <c r="B139" s="36"/>
      <c r="C139" s="37"/>
      <c r="D139" s="249" t="s">
        <v>164</v>
      </c>
      <c r="E139" s="37"/>
      <c r="F139" s="250" t="s">
        <v>179</v>
      </c>
      <c r="G139" s="37"/>
      <c r="H139" s="37"/>
      <c r="I139" s="251"/>
      <c r="J139" s="37"/>
      <c r="K139" s="37"/>
      <c r="L139" s="41"/>
      <c r="M139" s="252"/>
      <c r="N139" s="253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164</v>
      </c>
      <c r="AU139" s="14" t="s">
        <v>87</v>
      </c>
    </row>
    <row r="140" s="2" customFormat="1" ht="14.4" customHeight="1">
      <c r="A140" s="35"/>
      <c r="B140" s="36"/>
      <c r="C140" s="239" t="s">
        <v>180</v>
      </c>
      <c r="D140" s="239" t="s">
        <v>159</v>
      </c>
      <c r="E140" s="240" t="s">
        <v>181</v>
      </c>
      <c r="F140" s="241" t="s">
        <v>182</v>
      </c>
      <c r="G140" s="242" t="s">
        <v>162</v>
      </c>
      <c r="H140" s="243">
        <v>1.5</v>
      </c>
      <c r="I140" s="244"/>
      <c r="J140" s="245">
        <f>ROUND(I140*H140,2)</f>
        <v>0</v>
      </c>
      <c r="K140" s="246"/>
      <c r="L140" s="41"/>
      <c r="M140" s="247" t="s">
        <v>1</v>
      </c>
      <c r="N140" s="248" t="s">
        <v>43</v>
      </c>
      <c r="O140" s="88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7" t="s">
        <v>139</v>
      </c>
      <c r="AT140" s="237" t="s">
        <v>159</v>
      </c>
      <c r="AU140" s="237" t="s">
        <v>87</v>
      </c>
      <c r="AY140" s="14" t="s">
        <v>131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4" t="s">
        <v>85</v>
      </c>
      <c r="BK140" s="238">
        <f>ROUND(I140*H140,2)</f>
        <v>0</v>
      </c>
      <c r="BL140" s="14" t="s">
        <v>139</v>
      </c>
      <c r="BM140" s="237" t="s">
        <v>183</v>
      </c>
    </row>
    <row r="141" s="2" customFormat="1">
      <c r="A141" s="35"/>
      <c r="B141" s="36"/>
      <c r="C141" s="37"/>
      <c r="D141" s="249" t="s">
        <v>164</v>
      </c>
      <c r="E141" s="37"/>
      <c r="F141" s="250" t="s">
        <v>184</v>
      </c>
      <c r="G141" s="37"/>
      <c r="H141" s="37"/>
      <c r="I141" s="251"/>
      <c r="J141" s="37"/>
      <c r="K141" s="37"/>
      <c r="L141" s="41"/>
      <c r="M141" s="252"/>
      <c r="N141" s="253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164</v>
      </c>
      <c r="AU141" s="14" t="s">
        <v>87</v>
      </c>
    </row>
    <row r="142" s="2" customFormat="1" ht="14.4" customHeight="1">
      <c r="A142" s="35"/>
      <c r="B142" s="36"/>
      <c r="C142" s="239" t="s">
        <v>185</v>
      </c>
      <c r="D142" s="239" t="s">
        <v>159</v>
      </c>
      <c r="E142" s="240" t="s">
        <v>186</v>
      </c>
      <c r="F142" s="241" t="s">
        <v>187</v>
      </c>
      <c r="G142" s="242" t="s">
        <v>162</v>
      </c>
      <c r="H142" s="243">
        <v>2</v>
      </c>
      <c r="I142" s="244"/>
      <c r="J142" s="245">
        <f>ROUND(I142*H142,2)</f>
        <v>0</v>
      </c>
      <c r="K142" s="246"/>
      <c r="L142" s="41"/>
      <c r="M142" s="247" t="s">
        <v>1</v>
      </c>
      <c r="N142" s="248" t="s">
        <v>43</v>
      </c>
      <c r="O142" s="88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7" t="s">
        <v>139</v>
      </c>
      <c r="AT142" s="237" t="s">
        <v>159</v>
      </c>
      <c r="AU142" s="237" t="s">
        <v>87</v>
      </c>
      <c r="AY142" s="14" t="s">
        <v>131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4" t="s">
        <v>85</v>
      </c>
      <c r="BK142" s="238">
        <f>ROUND(I142*H142,2)</f>
        <v>0</v>
      </c>
      <c r="BL142" s="14" t="s">
        <v>139</v>
      </c>
      <c r="BM142" s="237" t="s">
        <v>188</v>
      </c>
    </row>
    <row r="143" s="2" customFormat="1">
      <c r="A143" s="35"/>
      <c r="B143" s="36"/>
      <c r="C143" s="37"/>
      <c r="D143" s="249" t="s">
        <v>164</v>
      </c>
      <c r="E143" s="37"/>
      <c r="F143" s="250" t="s">
        <v>189</v>
      </c>
      <c r="G143" s="37"/>
      <c r="H143" s="37"/>
      <c r="I143" s="251"/>
      <c r="J143" s="37"/>
      <c r="K143" s="37"/>
      <c r="L143" s="41"/>
      <c r="M143" s="252"/>
      <c r="N143" s="253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164</v>
      </c>
      <c r="AU143" s="14" t="s">
        <v>87</v>
      </c>
    </row>
    <row r="144" s="2" customFormat="1" ht="14.4" customHeight="1">
      <c r="A144" s="35"/>
      <c r="B144" s="36"/>
      <c r="C144" s="239" t="s">
        <v>190</v>
      </c>
      <c r="D144" s="239" t="s">
        <v>159</v>
      </c>
      <c r="E144" s="240" t="s">
        <v>191</v>
      </c>
      <c r="F144" s="241" t="s">
        <v>192</v>
      </c>
      <c r="G144" s="242" t="s">
        <v>162</v>
      </c>
      <c r="H144" s="243">
        <v>1</v>
      </c>
      <c r="I144" s="244"/>
      <c r="J144" s="245">
        <f>ROUND(I144*H144,2)</f>
        <v>0</v>
      </c>
      <c r="K144" s="246"/>
      <c r="L144" s="41"/>
      <c r="M144" s="247" t="s">
        <v>1</v>
      </c>
      <c r="N144" s="248" t="s">
        <v>43</v>
      </c>
      <c r="O144" s="88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7" t="s">
        <v>139</v>
      </c>
      <c r="AT144" s="237" t="s">
        <v>159</v>
      </c>
      <c r="AU144" s="237" t="s">
        <v>87</v>
      </c>
      <c r="AY144" s="14" t="s">
        <v>131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4" t="s">
        <v>85</v>
      </c>
      <c r="BK144" s="238">
        <f>ROUND(I144*H144,2)</f>
        <v>0</v>
      </c>
      <c r="BL144" s="14" t="s">
        <v>139</v>
      </c>
      <c r="BM144" s="237" t="s">
        <v>193</v>
      </c>
    </row>
    <row r="145" s="2" customFormat="1">
      <c r="A145" s="35"/>
      <c r="B145" s="36"/>
      <c r="C145" s="37"/>
      <c r="D145" s="249" t="s">
        <v>164</v>
      </c>
      <c r="E145" s="37"/>
      <c r="F145" s="250" t="s">
        <v>194</v>
      </c>
      <c r="G145" s="37"/>
      <c r="H145" s="37"/>
      <c r="I145" s="251"/>
      <c r="J145" s="37"/>
      <c r="K145" s="37"/>
      <c r="L145" s="41"/>
      <c r="M145" s="254"/>
      <c r="N145" s="255"/>
      <c r="O145" s="256"/>
      <c r="P145" s="256"/>
      <c r="Q145" s="256"/>
      <c r="R145" s="256"/>
      <c r="S145" s="256"/>
      <c r="T145" s="257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164</v>
      </c>
      <c r="AU145" s="14" t="s">
        <v>87</v>
      </c>
    </row>
    <row r="146" s="2" customFormat="1" ht="6.96" customHeight="1">
      <c r="A146" s="35"/>
      <c r="B146" s="63"/>
      <c r="C146" s="64"/>
      <c r="D146" s="64"/>
      <c r="E146" s="64"/>
      <c r="F146" s="64"/>
      <c r="G146" s="64"/>
      <c r="H146" s="64"/>
      <c r="I146" s="64"/>
      <c r="J146" s="64"/>
      <c r="K146" s="64"/>
      <c r="L146" s="41"/>
      <c r="M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</sheetData>
  <sheetProtection sheet="1" autoFilter="0" formatColumns="0" formatRows="0" objects="1" scenarios="1" spinCount="100000" saltValue="89ErsMZyuLtbKQS6jcQBy9bU54MzNnkQgT1g2MkiVnomVPvIpyg2pExZ0sUHo/HDJxLRtsWEijl2s/dQmWu7ng==" hashValue="NbaqeRoJm1OQ6MiFIj06bIiHeguzQucTcY1fbt9MQtc77EBxoBnIzK9EBdOpkJDZWL+hm2kVcYZ74VWDfYmk9w==" algorithmName="SHA-512" password="CC35"/>
  <autoFilter ref="C122:K14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87</v>
      </c>
    </row>
    <row r="4" s="1" customFormat="1" ht="24.96" customHeight="1">
      <c r="B4" s="17"/>
      <c r="D4" s="145" t="s">
        <v>104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Praha hl. n. - oprava eskalátorů</v>
      </c>
      <c r="F7" s="147"/>
      <c r="G7" s="147"/>
      <c r="H7" s="147"/>
      <c r="L7" s="17"/>
    </row>
    <row r="8" s="1" customFormat="1" ht="12" customHeight="1">
      <c r="B8" s="17"/>
      <c r="D8" s="147" t="s">
        <v>105</v>
      </c>
      <c r="L8" s="17"/>
    </row>
    <row r="9" s="2" customFormat="1" ht="16.5" customHeight="1">
      <c r="A9" s="35"/>
      <c r="B9" s="41"/>
      <c r="C9" s="35"/>
      <c r="D9" s="35"/>
      <c r="E9" s="148" t="s">
        <v>106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107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195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11. 9. 2020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30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32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28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35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37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38</v>
      </c>
      <c r="E32" s="35"/>
      <c r="F32" s="35"/>
      <c r="G32" s="35"/>
      <c r="H32" s="35"/>
      <c r="I32" s="35"/>
      <c r="J32" s="157">
        <f>ROUND(J123,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40</v>
      </c>
      <c r="G34" s="35"/>
      <c r="H34" s="35"/>
      <c r="I34" s="158" t="s">
        <v>39</v>
      </c>
      <c r="J34" s="158" t="s">
        <v>41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42</v>
      </c>
      <c r="E35" s="147" t="s">
        <v>43</v>
      </c>
      <c r="F35" s="160">
        <f>ROUND((SUM(BE123:BE140)),  2)</f>
        <v>0</v>
      </c>
      <c r="G35" s="35"/>
      <c r="H35" s="35"/>
      <c r="I35" s="161">
        <v>0.20999999999999999</v>
      </c>
      <c r="J35" s="160">
        <f>ROUND(((SUM(BE123:BE140))*I35),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44</v>
      </c>
      <c r="F36" s="160">
        <f>ROUND((SUM(BF123:BF140)),  2)</f>
        <v>0</v>
      </c>
      <c r="G36" s="35"/>
      <c r="H36" s="35"/>
      <c r="I36" s="161">
        <v>0.14999999999999999</v>
      </c>
      <c r="J36" s="160">
        <f>ROUND(((SUM(BF123:BF140))*I36),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45</v>
      </c>
      <c r="F37" s="160">
        <f>ROUND((SUM(BG123:BG140)),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46</v>
      </c>
      <c r="F38" s="160">
        <f>ROUND((SUM(BH123:BH140)),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47</v>
      </c>
      <c r="F39" s="160">
        <f>ROUND((SUM(BI123:BI140)),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48</v>
      </c>
      <c r="E41" s="164"/>
      <c r="F41" s="164"/>
      <c r="G41" s="165" t="s">
        <v>49</v>
      </c>
      <c r="H41" s="166" t="s">
        <v>50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51</v>
      </c>
      <c r="E50" s="170"/>
      <c r="F50" s="170"/>
      <c r="G50" s="169" t="s">
        <v>52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53</v>
      </c>
      <c r="E61" s="172"/>
      <c r="F61" s="173" t="s">
        <v>54</v>
      </c>
      <c r="G61" s="171" t="s">
        <v>53</v>
      </c>
      <c r="H61" s="172"/>
      <c r="I61" s="172"/>
      <c r="J61" s="174" t="s">
        <v>54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55</v>
      </c>
      <c r="E65" s="175"/>
      <c r="F65" s="175"/>
      <c r="G65" s="169" t="s">
        <v>56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53</v>
      </c>
      <c r="E76" s="172"/>
      <c r="F76" s="173" t="s">
        <v>54</v>
      </c>
      <c r="G76" s="171" t="s">
        <v>53</v>
      </c>
      <c r="H76" s="172"/>
      <c r="I76" s="172"/>
      <c r="J76" s="174" t="s">
        <v>54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Praha hl. n. - oprava eskalátorů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105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106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107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B - UTZ 01-046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Wilsonova 8, Praha 2</v>
      </c>
      <c r="G91" s="37"/>
      <c r="H91" s="37"/>
      <c r="I91" s="29" t="s">
        <v>22</v>
      </c>
      <c r="J91" s="76" t="str">
        <f>IF(J14="","",J14)</f>
        <v>11. 9. 2020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32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35</v>
      </c>
      <c r="J94" s="33" t="str">
        <f>E26</f>
        <v>L. Malý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110</v>
      </c>
      <c r="D96" s="182"/>
      <c r="E96" s="182"/>
      <c r="F96" s="182"/>
      <c r="G96" s="182"/>
      <c r="H96" s="182"/>
      <c r="I96" s="182"/>
      <c r="J96" s="183" t="s">
        <v>111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112</v>
      </c>
      <c r="D98" s="37"/>
      <c r="E98" s="37"/>
      <c r="F98" s="37"/>
      <c r="G98" s="37"/>
      <c r="H98" s="37"/>
      <c r="I98" s="37"/>
      <c r="J98" s="107">
        <f>J123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113</v>
      </c>
    </row>
    <row r="99" s="9" customFormat="1" ht="24.96" customHeight="1">
      <c r="A99" s="9"/>
      <c r="B99" s="185"/>
      <c r="C99" s="186"/>
      <c r="D99" s="187" t="s">
        <v>114</v>
      </c>
      <c r="E99" s="188"/>
      <c r="F99" s="188"/>
      <c r="G99" s="188"/>
      <c r="H99" s="188"/>
      <c r="I99" s="188"/>
      <c r="J99" s="189">
        <f>J124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115</v>
      </c>
      <c r="E100" s="193"/>
      <c r="F100" s="193"/>
      <c r="G100" s="193"/>
      <c r="H100" s="193"/>
      <c r="I100" s="193"/>
      <c r="J100" s="194">
        <f>J125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116</v>
      </c>
      <c r="E101" s="193"/>
      <c r="F101" s="193"/>
      <c r="G101" s="193"/>
      <c r="H101" s="193"/>
      <c r="I101" s="193"/>
      <c r="J101" s="194">
        <f>J130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117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0" t="str">
        <f>E7</f>
        <v>Praha hl. n. - oprava eskalátorů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8"/>
      <c r="C112" s="29" t="s">
        <v>105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="2" customFormat="1" ht="16.5" customHeight="1">
      <c r="A113" s="35"/>
      <c r="B113" s="36"/>
      <c r="C113" s="37"/>
      <c r="D113" s="37"/>
      <c r="E113" s="180" t="s">
        <v>106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107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E11</f>
        <v>B - UTZ 01-046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F14</f>
        <v>Wilsonova 8, Praha 2</v>
      </c>
      <c r="G117" s="37"/>
      <c r="H117" s="37"/>
      <c r="I117" s="29" t="s">
        <v>22</v>
      </c>
      <c r="J117" s="76" t="str">
        <f>IF(J14="","",J14)</f>
        <v>11. 9. 2020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E17</f>
        <v>Správa železnic, státní organizace</v>
      </c>
      <c r="G119" s="37"/>
      <c r="H119" s="37"/>
      <c r="I119" s="29" t="s">
        <v>32</v>
      </c>
      <c r="J119" s="33" t="str">
        <f>E23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30</v>
      </c>
      <c r="D120" s="37"/>
      <c r="E120" s="37"/>
      <c r="F120" s="24" t="str">
        <f>IF(E20="","",E20)</f>
        <v>Vyplň údaj</v>
      </c>
      <c r="G120" s="37"/>
      <c r="H120" s="37"/>
      <c r="I120" s="29" t="s">
        <v>35</v>
      </c>
      <c r="J120" s="33" t="str">
        <f>E26</f>
        <v>L. Malý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96"/>
      <c r="B122" s="197"/>
      <c r="C122" s="198" t="s">
        <v>118</v>
      </c>
      <c r="D122" s="199" t="s">
        <v>63</v>
      </c>
      <c r="E122" s="199" t="s">
        <v>59</v>
      </c>
      <c r="F122" s="199" t="s">
        <v>60</v>
      </c>
      <c r="G122" s="199" t="s">
        <v>119</v>
      </c>
      <c r="H122" s="199" t="s">
        <v>120</v>
      </c>
      <c r="I122" s="199" t="s">
        <v>121</v>
      </c>
      <c r="J122" s="200" t="s">
        <v>111</v>
      </c>
      <c r="K122" s="201" t="s">
        <v>122</v>
      </c>
      <c r="L122" s="202"/>
      <c r="M122" s="97" t="s">
        <v>1</v>
      </c>
      <c r="N122" s="98" t="s">
        <v>42</v>
      </c>
      <c r="O122" s="98" t="s">
        <v>123</v>
      </c>
      <c r="P122" s="98" t="s">
        <v>124</v>
      </c>
      <c r="Q122" s="98" t="s">
        <v>125</v>
      </c>
      <c r="R122" s="98" t="s">
        <v>126</v>
      </c>
      <c r="S122" s="98" t="s">
        <v>127</v>
      </c>
      <c r="T122" s="99" t="s">
        <v>128</v>
      </c>
      <c r="U122" s="196"/>
      <c r="V122" s="196"/>
      <c r="W122" s="196"/>
      <c r="X122" s="196"/>
      <c r="Y122" s="196"/>
      <c r="Z122" s="196"/>
      <c r="AA122" s="196"/>
      <c r="AB122" s="196"/>
      <c r="AC122" s="196"/>
      <c r="AD122" s="196"/>
      <c r="AE122" s="196"/>
    </row>
    <row r="123" s="2" customFormat="1" ht="22.8" customHeight="1">
      <c r="A123" s="35"/>
      <c r="B123" s="36"/>
      <c r="C123" s="104" t="s">
        <v>129</v>
      </c>
      <c r="D123" s="37"/>
      <c r="E123" s="37"/>
      <c r="F123" s="37"/>
      <c r="G123" s="37"/>
      <c r="H123" s="37"/>
      <c r="I123" s="37"/>
      <c r="J123" s="203">
        <f>BK123</f>
        <v>0</v>
      </c>
      <c r="K123" s="37"/>
      <c r="L123" s="41"/>
      <c r="M123" s="100"/>
      <c r="N123" s="204"/>
      <c r="O123" s="101"/>
      <c r="P123" s="205">
        <f>P124</f>
        <v>0</v>
      </c>
      <c r="Q123" s="101"/>
      <c r="R123" s="205">
        <f>R124</f>
        <v>0</v>
      </c>
      <c r="S123" s="101"/>
      <c r="T123" s="206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77</v>
      </c>
      <c r="AU123" s="14" t="s">
        <v>113</v>
      </c>
      <c r="BK123" s="207">
        <f>BK124</f>
        <v>0</v>
      </c>
    </row>
    <row r="124" s="12" customFormat="1" ht="25.92" customHeight="1">
      <c r="A124" s="12"/>
      <c r="B124" s="208"/>
      <c r="C124" s="209"/>
      <c r="D124" s="210" t="s">
        <v>77</v>
      </c>
      <c r="E124" s="211" t="s">
        <v>130</v>
      </c>
      <c r="F124" s="211" t="s">
        <v>130</v>
      </c>
      <c r="G124" s="209"/>
      <c r="H124" s="209"/>
      <c r="I124" s="212"/>
      <c r="J124" s="213">
        <f>BK124</f>
        <v>0</v>
      </c>
      <c r="K124" s="209"/>
      <c r="L124" s="214"/>
      <c r="M124" s="215"/>
      <c r="N124" s="216"/>
      <c r="O124" s="216"/>
      <c r="P124" s="217">
        <f>P125+P130</f>
        <v>0</v>
      </c>
      <c r="Q124" s="216"/>
      <c r="R124" s="217">
        <f>R125+R130</f>
        <v>0</v>
      </c>
      <c r="S124" s="216"/>
      <c r="T124" s="218">
        <f>T125+T130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9" t="s">
        <v>85</v>
      </c>
      <c r="AT124" s="220" t="s">
        <v>77</v>
      </c>
      <c r="AU124" s="220" t="s">
        <v>78</v>
      </c>
      <c r="AY124" s="219" t="s">
        <v>131</v>
      </c>
      <c r="BK124" s="221">
        <f>BK125+BK130</f>
        <v>0</v>
      </c>
    </row>
    <row r="125" s="12" customFormat="1" ht="22.8" customHeight="1">
      <c r="A125" s="12"/>
      <c r="B125" s="208"/>
      <c r="C125" s="209"/>
      <c r="D125" s="210" t="s">
        <v>77</v>
      </c>
      <c r="E125" s="222" t="s">
        <v>132</v>
      </c>
      <c r="F125" s="222" t="s">
        <v>133</v>
      </c>
      <c r="G125" s="209"/>
      <c r="H125" s="209"/>
      <c r="I125" s="212"/>
      <c r="J125" s="223">
        <f>BK125</f>
        <v>0</v>
      </c>
      <c r="K125" s="209"/>
      <c r="L125" s="214"/>
      <c r="M125" s="215"/>
      <c r="N125" s="216"/>
      <c r="O125" s="216"/>
      <c r="P125" s="217">
        <f>SUM(P126:P129)</f>
        <v>0</v>
      </c>
      <c r="Q125" s="216"/>
      <c r="R125" s="217">
        <f>SUM(R126:R129)</f>
        <v>0</v>
      </c>
      <c r="S125" s="216"/>
      <c r="T125" s="218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9" t="s">
        <v>85</v>
      </c>
      <c r="AT125" s="220" t="s">
        <v>77</v>
      </c>
      <c r="AU125" s="220" t="s">
        <v>85</v>
      </c>
      <c r="AY125" s="219" t="s">
        <v>131</v>
      </c>
      <c r="BK125" s="221">
        <f>SUM(BK126:BK129)</f>
        <v>0</v>
      </c>
    </row>
    <row r="126" s="2" customFormat="1" ht="14.4" customHeight="1">
      <c r="A126" s="35"/>
      <c r="B126" s="36"/>
      <c r="C126" s="224" t="s">
        <v>85</v>
      </c>
      <c r="D126" s="224" t="s">
        <v>134</v>
      </c>
      <c r="E126" s="225" t="s">
        <v>135</v>
      </c>
      <c r="F126" s="226" t="s">
        <v>196</v>
      </c>
      <c r="G126" s="227" t="s">
        <v>137</v>
      </c>
      <c r="H126" s="228">
        <v>4</v>
      </c>
      <c r="I126" s="229"/>
      <c r="J126" s="230">
        <f>ROUND(I126*H126,2)</f>
        <v>0</v>
      </c>
      <c r="K126" s="231"/>
      <c r="L126" s="232"/>
      <c r="M126" s="233" t="s">
        <v>1</v>
      </c>
      <c r="N126" s="234" t="s">
        <v>43</v>
      </c>
      <c r="O126" s="88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7" t="s">
        <v>138</v>
      </c>
      <c r="AT126" s="237" t="s">
        <v>134</v>
      </c>
      <c r="AU126" s="237" t="s">
        <v>87</v>
      </c>
      <c r="AY126" s="14" t="s">
        <v>131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4" t="s">
        <v>85</v>
      </c>
      <c r="BK126" s="238">
        <f>ROUND(I126*H126,2)</f>
        <v>0</v>
      </c>
      <c r="BL126" s="14" t="s">
        <v>139</v>
      </c>
      <c r="BM126" s="237" t="s">
        <v>197</v>
      </c>
    </row>
    <row r="127" s="2" customFormat="1" ht="14.4" customHeight="1">
      <c r="A127" s="35"/>
      <c r="B127" s="36"/>
      <c r="C127" s="224" t="s">
        <v>87</v>
      </c>
      <c r="D127" s="224" t="s">
        <v>134</v>
      </c>
      <c r="E127" s="225" t="s">
        <v>141</v>
      </c>
      <c r="F127" s="226" t="s">
        <v>198</v>
      </c>
      <c r="G127" s="227" t="s">
        <v>137</v>
      </c>
      <c r="H127" s="228">
        <v>15</v>
      </c>
      <c r="I127" s="229"/>
      <c r="J127" s="230">
        <f>ROUND(I127*H127,2)</f>
        <v>0</v>
      </c>
      <c r="K127" s="231"/>
      <c r="L127" s="232"/>
      <c r="M127" s="233" t="s">
        <v>1</v>
      </c>
      <c r="N127" s="234" t="s">
        <v>43</v>
      </c>
      <c r="O127" s="88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7" t="s">
        <v>138</v>
      </c>
      <c r="AT127" s="237" t="s">
        <v>134</v>
      </c>
      <c r="AU127" s="237" t="s">
        <v>87</v>
      </c>
      <c r="AY127" s="14" t="s">
        <v>131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4" t="s">
        <v>85</v>
      </c>
      <c r="BK127" s="238">
        <f>ROUND(I127*H127,2)</f>
        <v>0</v>
      </c>
      <c r="BL127" s="14" t="s">
        <v>139</v>
      </c>
      <c r="BM127" s="237" t="s">
        <v>199</v>
      </c>
    </row>
    <row r="128" s="2" customFormat="1" ht="14.4" customHeight="1">
      <c r="A128" s="35"/>
      <c r="B128" s="36"/>
      <c r="C128" s="224" t="s">
        <v>144</v>
      </c>
      <c r="D128" s="224" t="s">
        <v>134</v>
      </c>
      <c r="E128" s="225" t="s">
        <v>145</v>
      </c>
      <c r="F128" s="226" t="s">
        <v>200</v>
      </c>
      <c r="G128" s="227" t="s">
        <v>137</v>
      </c>
      <c r="H128" s="228">
        <v>1</v>
      </c>
      <c r="I128" s="229"/>
      <c r="J128" s="230">
        <f>ROUND(I128*H128,2)</f>
        <v>0</v>
      </c>
      <c r="K128" s="231"/>
      <c r="L128" s="232"/>
      <c r="M128" s="233" t="s">
        <v>1</v>
      </c>
      <c r="N128" s="234" t="s">
        <v>43</v>
      </c>
      <c r="O128" s="88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7" t="s">
        <v>138</v>
      </c>
      <c r="AT128" s="237" t="s">
        <v>134</v>
      </c>
      <c r="AU128" s="237" t="s">
        <v>87</v>
      </c>
      <c r="AY128" s="14" t="s">
        <v>131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4" t="s">
        <v>85</v>
      </c>
      <c r="BK128" s="238">
        <f>ROUND(I128*H128,2)</f>
        <v>0</v>
      </c>
      <c r="BL128" s="14" t="s">
        <v>139</v>
      </c>
      <c r="BM128" s="237" t="s">
        <v>201</v>
      </c>
    </row>
    <row r="129" s="2" customFormat="1" ht="14.4" customHeight="1">
      <c r="A129" s="35"/>
      <c r="B129" s="36"/>
      <c r="C129" s="224" t="s">
        <v>139</v>
      </c>
      <c r="D129" s="224" t="s">
        <v>134</v>
      </c>
      <c r="E129" s="225" t="s">
        <v>148</v>
      </c>
      <c r="F129" s="226" t="s">
        <v>202</v>
      </c>
      <c r="G129" s="227" t="s">
        <v>137</v>
      </c>
      <c r="H129" s="228">
        <v>2</v>
      </c>
      <c r="I129" s="229"/>
      <c r="J129" s="230">
        <f>ROUND(I129*H129,2)</f>
        <v>0</v>
      </c>
      <c r="K129" s="231"/>
      <c r="L129" s="232"/>
      <c r="M129" s="233" t="s">
        <v>1</v>
      </c>
      <c r="N129" s="234" t="s">
        <v>43</v>
      </c>
      <c r="O129" s="88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7" t="s">
        <v>138</v>
      </c>
      <c r="AT129" s="237" t="s">
        <v>134</v>
      </c>
      <c r="AU129" s="237" t="s">
        <v>87</v>
      </c>
      <c r="AY129" s="14" t="s">
        <v>131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4" t="s">
        <v>85</v>
      </c>
      <c r="BK129" s="238">
        <f>ROUND(I129*H129,2)</f>
        <v>0</v>
      </c>
      <c r="BL129" s="14" t="s">
        <v>139</v>
      </c>
      <c r="BM129" s="237" t="s">
        <v>203</v>
      </c>
    </row>
    <row r="130" s="12" customFormat="1" ht="22.8" customHeight="1">
      <c r="A130" s="12"/>
      <c r="B130" s="208"/>
      <c r="C130" s="209"/>
      <c r="D130" s="210" t="s">
        <v>77</v>
      </c>
      <c r="E130" s="222" t="s">
        <v>156</v>
      </c>
      <c r="F130" s="222" t="s">
        <v>157</v>
      </c>
      <c r="G130" s="209"/>
      <c r="H130" s="209"/>
      <c r="I130" s="212"/>
      <c r="J130" s="223">
        <f>BK130</f>
        <v>0</v>
      </c>
      <c r="K130" s="209"/>
      <c r="L130" s="214"/>
      <c r="M130" s="215"/>
      <c r="N130" s="216"/>
      <c r="O130" s="216"/>
      <c r="P130" s="217">
        <f>SUM(P131:P140)</f>
        <v>0</v>
      </c>
      <c r="Q130" s="216"/>
      <c r="R130" s="217">
        <f>SUM(R131:R140)</f>
        <v>0</v>
      </c>
      <c r="S130" s="216"/>
      <c r="T130" s="218">
        <f>SUM(T131:T140)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9" t="s">
        <v>85</v>
      </c>
      <c r="AT130" s="220" t="s">
        <v>77</v>
      </c>
      <c r="AU130" s="220" t="s">
        <v>85</v>
      </c>
      <c r="AY130" s="219" t="s">
        <v>131</v>
      </c>
      <c r="BK130" s="221">
        <f>SUM(BK131:BK140)</f>
        <v>0</v>
      </c>
    </row>
    <row r="131" s="2" customFormat="1" ht="14.4" customHeight="1">
      <c r="A131" s="35"/>
      <c r="B131" s="36"/>
      <c r="C131" s="239" t="s">
        <v>151</v>
      </c>
      <c r="D131" s="239" t="s">
        <v>159</v>
      </c>
      <c r="E131" s="240" t="s">
        <v>160</v>
      </c>
      <c r="F131" s="241" t="s">
        <v>204</v>
      </c>
      <c r="G131" s="242" t="s">
        <v>162</v>
      </c>
      <c r="H131" s="243">
        <v>3</v>
      </c>
      <c r="I131" s="244"/>
      <c r="J131" s="245">
        <f>ROUND(I131*H131,2)</f>
        <v>0</v>
      </c>
      <c r="K131" s="246"/>
      <c r="L131" s="41"/>
      <c r="M131" s="247" t="s">
        <v>1</v>
      </c>
      <c r="N131" s="248" t="s">
        <v>43</v>
      </c>
      <c r="O131" s="88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7" t="s">
        <v>139</v>
      </c>
      <c r="AT131" s="237" t="s">
        <v>159</v>
      </c>
      <c r="AU131" s="237" t="s">
        <v>87</v>
      </c>
      <c r="AY131" s="14" t="s">
        <v>131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4" t="s">
        <v>85</v>
      </c>
      <c r="BK131" s="238">
        <f>ROUND(I131*H131,2)</f>
        <v>0</v>
      </c>
      <c r="BL131" s="14" t="s">
        <v>139</v>
      </c>
      <c r="BM131" s="237" t="s">
        <v>205</v>
      </c>
    </row>
    <row r="132" s="2" customFormat="1">
      <c r="A132" s="35"/>
      <c r="B132" s="36"/>
      <c r="C132" s="37"/>
      <c r="D132" s="249" t="s">
        <v>164</v>
      </c>
      <c r="E132" s="37"/>
      <c r="F132" s="250" t="s">
        <v>206</v>
      </c>
      <c r="G132" s="37"/>
      <c r="H132" s="37"/>
      <c r="I132" s="251"/>
      <c r="J132" s="37"/>
      <c r="K132" s="37"/>
      <c r="L132" s="41"/>
      <c r="M132" s="252"/>
      <c r="N132" s="253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164</v>
      </c>
      <c r="AU132" s="14" t="s">
        <v>87</v>
      </c>
    </row>
    <row r="133" s="2" customFormat="1" ht="14.4" customHeight="1">
      <c r="A133" s="35"/>
      <c r="B133" s="36"/>
      <c r="C133" s="239" t="s">
        <v>158</v>
      </c>
      <c r="D133" s="239" t="s">
        <v>159</v>
      </c>
      <c r="E133" s="240" t="s">
        <v>167</v>
      </c>
      <c r="F133" s="241" t="s">
        <v>207</v>
      </c>
      <c r="G133" s="242" t="s">
        <v>162</v>
      </c>
      <c r="H133" s="243">
        <v>1.5</v>
      </c>
      <c r="I133" s="244"/>
      <c r="J133" s="245">
        <f>ROUND(I133*H133,2)</f>
        <v>0</v>
      </c>
      <c r="K133" s="246"/>
      <c r="L133" s="41"/>
      <c r="M133" s="247" t="s">
        <v>1</v>
      </c>
      <c r="N133" s="248" t="s">
        <v>43</v>
      </c>
      <c r="O133" s="88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7" t="s">
        <v>139</v>
      </c>
      <c r="AT133" s="237" t="s">
        <v>159</v>
      </c>
      <c r="AU133" s="237" t="s">
        <v>87</v>
      </c>
      <c r="AY133" s="14" t="s">
        <v>131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4" t="s">
        <v>85</v>
      </c>
      <c r="BK133" s="238">
        <f>ROUND(I133*H133,2)</f>
        <v>0</v>
      </c>
      <c r="BL133" s="14" t="s">
        <v>139</v>
      </c>
      <c r="BM133" s="237" t="s">
        <v>208</v>
      </c>
    </row>
    <row r="134" s="2" customFormat="1">
      <c r="A134" s="35"/>
      <c r="B134" s="36"/>
      <c r="C134" s="37"/>
      <c r="D134" s="249" t="s">
        <v>164</v>
      </c>
      <c r="E134" s="37"/>
      <c r="F134" s="250" t="s">
        <v>209</v>
      </c>
      <c r="G134" s="37"/>
      <c r="H134" s="37"/>
      <c r="I134" s="251"/>
      <c r="J134" s="37"/>
      <c r="K134" s="37"/>
      <c r="L134" s="41"/>
      <c r="M134" s="252"/>
      <c r="N134" s="253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164</v>
      </c>
      <c r="AU134" s="14" t="s">
        <v>87</v>
      </c>
    </row>
    <row r="135" s="2" customFormat="1" ht="14.4" customHeight="1">
      <c r="A135" s="35"/>
      <c r="B135" s="36"/>
      <c r="C135" s="239" t="s">
        <v>166</v>
      </c>
      <c r="D135" s="239" t="s">
        <v>159</v>
      </c>
      <c r="E135" s="240" t="s">
        <v>171</v>
      </c>
      <c r="F135" s="241" t="s">
        <v>210</v>
      </c>
      <c r="G135" s="242" t="s">
        <v>162</v>
      </c>
      <c r="H135" s="243">
        <v>2</v>
      </c>
      <c r="I135" s="244"/>
      <c r="J135" s="245">
        <f>ROUND(I135*H135,2)</f>
        <v>0</v>
      </c>
      <c r="K135" s="246"/>
      <c r="L135" s="41"/>
      <c r="M135" s="247" t="s">
        <v>1</v>
      </c>
      <c r="N135" s="248" t="s">
        <v>43</v>
      </c>
      <c r="O135" s="88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7" t="s">
        <v>139</v>
      </c>
      <c r="AT135" s="237" t="s">
        <v>159</v>
      </c>
      <c r="AU135" s="237" t="s">
        <v>87</v>
      </c>
      <c r="AY135" s="14" t="s">
        <v>131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4" t="s">
        <v>85</v>
      </c>
      <c r="BK135" s="238">
        <f>ROUND(I135*H135,2)</f>
        <v>0</v>
      </c>
      <c r="BL135" s="14" t="s">
        <v>139</v>
      </c>
      <c r="BM135" s="237" t="s">
        <v>211</v>
      </c>
    </row>
    <row r="136" s="2" customFormat="1">
      <c r="A136" s="35"/>
      <c r="B136" s="36"/>
      <c r="C136" s="37"/>
      <c r="D136" s="249" t="s">
        <v>164</v>
      </c>
      <c r="E136" s="37"/>
      <c r="F136" s="250" t="s">
        <v>212</v>
      </c>
      <c r="G136" s="37"/>
      <c r="H136" s="37"/>
      <c r="I136" s="251"/>
      <c r="J136" s="37"/>
      <c r="K136" s="37"/>
      <c r="L136" s="41"/>
      <c r="M136" s="252"/>
      <c r="N136" s="253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164</v>
      </c>
      <c r="AU136" s="14" t="s">
        <v>87</v>
      </c>
    </row>
    <row r="137" s="2" customFormat="1" ht="14.4" customHeight="1">
      <c r="A137" s="35"/>
      <c r="B137" s="36"/>
      <c r="C137" s="239" t="s">
        <v>138</v>
      </c>
      <c r="D137" s="239" t="s">
        <v>159</v>
      </c>
      <c r="E137" s="240" t="s">
        <v>176</v>
      </c>
      <c r="F137" s="241" t="s">
        <v>213</v>
      </c>
      <c r="G137" s="242" t="s">
        <v>162</v>
      </c>
      <c r="H137" s="243">
        <v>0.5</v>
      </c>
      <c r="I137" s="244"/>
      <c r="J137" s="245">
        <f>ROUND(I137*H137,2)</f>
        <v>0</v>
      </c>
      <c r="K137" s="246"/>
      <c r="L137" s="41"/>
      <c r="M137" s="247" t="s">
        <v>1</v>
      </c>
      <c r="N137" s="248" t="s">
        <v>43</v>
      </c>
      <c r="O137" s="88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7" t="s">
        <v>139</v>
      </c>
      <c r="AT137" s="237" t="s">
        <v>159</v>
      </c>
      <c r="AU137" s="237" t="s">
        <v>87</v>
      </c>
      <c r="AY137" s="14" t="s">
        <v>131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4" t="s">
        <v>85</v>
      </c>
      <c r="BK137" s="238">
        <f>ROUND(I137*H137,2)</f>
        <v>0</v>
      </c>
      <c r="BL137" s="14" t="s">
        <v>139</v>
      </c>
      <c r="BM137" s="237" t="s">
        <v>214</v>
      </c>
    </row>
    <row r="138" s="2" customFormat="1">
      <c r="A138" s="35"/>
      <c r="B138" s="36"/>
      <c r="C138" s="37"/>
      <c r="D138" s="249" t="s">
        <v>164</v>
      </c>
      <c r="E138" s="37"/>
      <c r="F138" s="250" t="s">
        <v>215</v>
      </c>
      <c r="G138" s="37"/>
      <c r="H138" s="37"/>
      <c r="I138" s="251"/>
      <c r="J138" s="37"/>
      <c r="K138" s="37"/>
      <c r="L138" s="41"/>
      <c r="M138" s="252"/>
      <c r="N138" s="253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164</v>
      </c>
      <c r="AU138" s="14" t="s">
        <v>87</v>
      </c>
    </row>
    <row r="139" s="2" customFormat="1" ht="14.4" customHeight="1">
      <c r="A139" s="35"/>
      <c r="B139" s="36"/>
      <c r="C139" s="239" t="s">
        <v>175</v>
      </c>
      <c r="D139" s="239" t="s">
        <v>159</v>
      </c>
      <c r="E139" s="240" t="s">
        <v>181</v>
      </c>
      <c r="F139" s="241" t="s">
        <v>216</v>
      </c>
      <c r="G139" s="242" t="s">
        <v>162</v>
      </c>
      <c r="H139" s="243">
        <v>1</v>
      </c>
      <c r="I139" s="244"/>
      <c r="J139" s="245">
        <f>ROUND(I139*H139,2)</f>
        <v>0</v>
      </c>
      <c r="K139" s="246"/>
      <c r="L139" s="41"/>
      <c r="M139" s="247" t="s">
        <v>1</v>
      </c>
      <c r="N139" s="248" t="s">
        <v>43</v>
      </c>
      <c r="O139" s="88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7" t="s">
        <v>139</v>
      </c>
      <c r="AT139" s="237" t="s">
        <v>159</v>
      </c>
      <c r="AU139" s="237" t="s">
        <v>87</v>
      </c>
      <c r="AY139" s="14" t="s">
        <v>131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4" t="s">
        <v>85</v>
      </c>
      <c r="BK139" s="238">
        <f>ROUND(I139*H139,2)</f>
        <v>0</v>
      </c>
      <c r="BL139" s="14" t="s">
        <v>139</v>
      </c>
      <c r="BM139" s="237" t="s">
        <v>217</v>
      </c>
    </row>
    <row r="140" s="2" customFormat="1">
      <c r="A140" s="35"/>
      <c r="B140" s="36"/>
      <c r="C140" s="37"/>
      <c r="D140" s="249" t="s">
        <v>164</v>
      </c>
      <c r="E140" s="37"/>
      <c r="F140" s="250" t="s">
        <v>218</v>
      </c>
      <c r="G140" s="37"/>
      <c r="H140" s="37"/>
      <c r="I140" s="251"/>
      <c r="J140" s="37"/>
      <c r="K140" s="37"/>
      <c r="L140" s="41"/>
      <c r="M140" s="254"/>
      <c r="N140" s="255"/>
      <c r="O140" s="256"/>
      <c r="P140" s="256"/>
      <c r="Q140" s="256"/>
      <c r="R140" s="256"/>
      <c r="S140" s="256"/>
      <c r="T140" s="257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164</v>
      </c>
      <c r="AU140" s="14" t="s">
        <v>87</v>
      </c>
    </row>
    <row r="141" s="2" customFormat="1" ht="6.96" customHeight="1">
      <c r="A141" s="35"/>
      <c r="B141" s="63"/>
      <c r="C141" s="64"/>
      <c r="D141" s="64"/>
      <c r="E141" s="64"/>
      <c r="F141" s="64"/>
      <c r="G141" s="64"/>
      <c r="H141" s="64"/>
      <c r="I141" s="64"/>
      <c r="J141" s="64"/>
      <c r="K141" s="64"/>
      <c r="L141" s="41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sheet="1" autoFilter="0" formatColumns="0" formatRows="0" objects="1" scenarios="1" spinCount="100000" saltValue="cHDZpfsBo+crU4jNG9XO+U0BjHuDL9DdNftBXfUmavT9zrO/NGKtLnNRaOpKCatU1wrqosf26ohMBeLp3QoY1w==" hashValue="fNJzjBOcLgMOIwIM6rm3kMr4ee01M/kOWInssXmCXDODrP3fp+ZrT3wPB+Zh3LEasx/b2peLbI1EePE3/44JSg==" algorithmName="SHA-512" password="CC35"/>
  <autoFilter ref="C122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87</v>
      </c>
    </row>
    <row r="4" s="1" customFormat="1" ht="24.96" customHeight="1">
      <c r="B4" s="17"/>
      <c r="D4" s="145" t="s">
        <v>104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Praha hl. n. - oprava eskalátorů</v>
      </c>
      <c r="F7" s="147"/>
      <c r="G7" s="147"/>
      <c r="H7" s="147"/>
      <c r="L7" s="17"/>
    </row>
    <row r="8" s="1" customFormat="1" ht="12" customHeight="1">
      <c r="B8" s="17"/>
      <c r="D8" s="147" t="s">
        <v>105</v>
      </c>
      <c r="L8" s="17"/>
    </row>
    <row r="9" s="2" customFormat="1" ht="16.5" customHeight="1">
      <c r="A9" s="35"/>
      <c r="B9" s="41"/>
      <c r="C9" s="35"/>
      <c r="D9" s="35"/>
      <c r="E9" s="148" t="s">
        <v>219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107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220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11. 9. 2020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30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32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28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35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37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38</v>
      </c>
      <c r="E32" s="35"/>
      <c r="F32" s="35"/>
      <c r="G32" s="35"/>
      <c r="H32" s="35"/>
      <c r="I32" s="35"/>
      <c r="J32" s="157">
        <f>ROUND(J123,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40</v>
      </c>
      <c r="G34" s="35"/>
      <c r="H34" s="35"/>
      <c r="I34" s="158" t="s">
        <v>39</v>
      </c>
      <c r="J34" s="158" t="s">
        <v>41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42</v>
      </c>
      <c r="E35" s="147" t="s">
        <v>43</v>
      </c>
      <c r="F35" s="160">
        <f>ROUND((SUM(BE123:BE143)),  2)</f>
        <v>0</v>
      </c>
      <c r="G35" s="35"/>
      <c r="H35" s="35"/>
      <c r="I35" s="161">
        <v>0.20999999999999999</v>
      </c>
      <c r="J35" s="160">
        <f>ROUND(((SUM(BE123:BE143))*I35),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44</v>
      </c>
      <c r="F36" s="160">
        <f>ROUND((SUM(BF123:BF143)),  2)</f>
        <v>0</v>
      </c>
      <c r="G36" s="35"/>
      <c r="H36" s="35"/>
      <c r="I36" s="161">
        <v>0.14999999999999999</v>
      </c>
      <c r="J36" s="160">
        <f>ROUND(((SUM(BF123:BF143))*I36),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45</v>
      </c>
      <c r="F37" s="160">
        <f>ROUND((SUM(BG123:BG143)),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46</v>
      </c>
      <c r="F38" s="160">
        <f>ROUND((SUM(BH123:BH143)),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47</v>
      </c>
      <c r="F39" s="160">
        <f>ROUND((SUM(BI123:BI143)),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48</v>
      </c>
      <c r="E41" s="164"/>
      <c r="F41" s="164"/>
      <c r="G41" s="165" t="s">
        <v>49</v>
      </c>
      <c r="H41" s="166" t="s">
        <v>50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51</v>
      </c>
      <c r="E50" s="170"/>
      <c r="F50" s="170"/>
      <c r="G50" s="169" t="s">
        <v>52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53</v>
      </c>
      <c r="E61" s="172"/>
      <c r="F61" s="173" t="s">
        <v>54</v>
      </c>
      <c r="G61" s="171" t="s">
        <v>53</v>
      </c>
      <c r="H61" s="172"/>
      <c r="I61" s="172"/>
      <c r="J61" s="174" t="s">
        <v>54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55</v>
      </c>
      <c r="E65" s="175"/>
      <c r="F65" s="175"/>
      <c r="G65" s="169" t="s">
        <v>56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53</v>
      </c>
      <c r="E76" s="172"/>
      <c r="F76" s="173" t="s">
        <v>54</v>
      </c>
      <c r="G76" s="171" t="s">
        <v>53</v>
      </c>
      <c r="H76" s="172"/>
      <c r="I76" s="172"/>
      <c r="J76" s="174" t="s">
        <v>54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Praha hl. n. - oprava eskalátorů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105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219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107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C - UTZ 01-047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Wilsonova 8, Praha 2</v>
      </c>
      <c r="G91" s="37"/>
      <c r="H91" s="37"/>
      <c r="I91" s="29" t="s">
        <v>22</v>
      </c>
      <c r="J91" s="76" t="str">
        <f>IF(J14="","",J14)</f>
        <v>11. 9. 2020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32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35</v>
      </c>
      <c r="J94" s="33" t="str">
        <f>E26</f>
        <v>L. Malý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110</v>
      </c>
      <c r="D96" s="182"/>
      <c r="E96" s="182"/>
      <c r="F96" s="182"/>
      <c r="G96" s="182"/>
      <c r="H96" s="182"/>
      <c r="I96" s="182"/>
      <c r="J96" s="183" t="s">
        <v>111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112</v>
      </c>
      <c r="D98" s="37"/>
      <c r="E98" s="37"/>
      <c r="F98" s="37"/>
      <c r="G98" s="37"/>
      <c r="H98" s="37"/>
      <c r="I98" s="37"/>
      <c r="J98" s="107">
        <f>J123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113</v>
      </c>
    </row>
    <row r="99" s="9" customFormat="1" ht="24.96" customHeight="1">
      <c r="A99" s="9"/>
      <c r="B99" s="185"/>
      <c r="C99" s="186"/>
      <c r="D99" s="187" t="s">
        <v>114</v>
      </c>
      <c r="E99" s="188"/>
      <c r="F99" s="188"/>
      <c r="G99" s="188"/>
      <c r="H99" s="188"/>
      <c r="I99" s="188"/>
      <c r="J99" s="189">
        <f>J124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115</v>
      </c>
      <c r="E100" s="193"/>
      <c r="F100" s="193"/>
      <c r="G100" s="193"/>
      <c r="H100" s="193"/>
      <c r="I100" s="193"/>
      <c r="J100" s="194">
        <f>J125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116</v>
      </c>
      <c r="E101" s="193"/>
      <c r="F101" s="193"/>
      <c r="G101" s="193"/>
      <c r="H101" s="193"/>
      <c r="I101" s="193"/>
      <c r="J101" s="194">
        <f>J131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117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0" t="str">
        <f>E7</f>
        <v>Praha hl. n. - oprava eskalátorů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8"/>
      <c r="C112" s="29" t="s">
        <v>105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="2" customFormat="1" ht="16.5" customHeight="1">
      <c r="A113" s="35"/>
      <c r="B113" s="36"/>
      <c r="C113" s="37"/>
      <c r="D113" s="37"/>
      <c r="E113" s="180" t="s">
        <v>219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107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E11</f>
        <v>C - UTZ 01-047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F14</f>
        <v>Wilsonova 8, Praha 2</v>
      </c>
      <c r="G117" s="37"/>
      <c r="H117" s="37"/>
      <c r="I117" s="29" t="s">
        <v>22</v>
      </c>
      <c r="J117" s="76" t="str">
        <f>IF(J14="","",J14)</f>
        <v>11. 9. 2020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E17</f>
        <v>Správa železnic, státní organizace</v>
      </c>
      <c r="G119" s="37"/>
      <c r="H119" s="37"/>
      <c r="I119" s="29" t="s">
        <v>32</v>
      </c>
      <c r="J119" s="33" t="str">
        <f>E23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30</v>
      </c>
      <c r="D120" s="37"/>
      <c r="E120" s="37"/>
      <c r="F120" s="24" t="str">
        <f>IF(E20="","",E20)</f>
        <v>Vyplň údaj</v>
      </c>
      <c r="G120" s="37"/>
      <c r="H120" s="37"/>
      <c r="I120" s="29" t="s">
        <v>35</v>
      </c>
      <c r="J120" s="33" t="str">
        <f>E26</f>
        <v>L. Malý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96"/>
      <c r="B122" s="197"/>
      <c r="C122" s="198" t="s">
        <v>118</v>
      </c>
      <c r="D122" s="199" t="s">
        <v>63</v>
      </c>
      <c r="E122" s="199" t="s">
        <v>59</v>
      </c>
      <c r="F122" s="199" t="s">
        <v>60</v>
      </c>
      <c r="G122" s="199" t="s">
        <v>119</v>
      </c>
      <c r="H122" s="199" t="s">
        <v>120</v>
      </c>
      <c r="I122" s="199" t="s">
        <v>121</v>
      </c>
      <c r="J122" s="200" t="s">
        <v>111</v>
      </c>
      <c r="K122" s="201" t="s">
        <v>122</v>
      </c>
      <c r="L122" s="202"/>
      <c r="M122" s="97" t="s">
        <v>1</v>
      </c>
      <c r="N122" s="98" t="s">
        <v>42</v>
      </c>
      <c r="O122" s="98" t="s">
        <v>123</v>
      </c>
      <c r="P122" s="98" t="s">
        <v>124</v>
      </c>
      <c r="Q122" s="98" t="s">
        <v>125</v>
      </c>
      <c r="R122" s="98" t="s">
        <v>126</v>
      </c>
      <c r="S122" s="98" t="s">
        <v>127</v>
      </c>
      <c r="T122" s="99" t="s">
        <v>128</v>
      </c>
      <c r="U122" s="196"/>
      <c r="V122" s="196"/>
      <c r="W122" s="196"/>
      <c r="X122" s="196"/>
      <c r="Y122" s="196"/>
      <c r="Z122" s="196"/>
      <c r="AA122" s="196"/>
      <c r="AB122" s="196"/>
      <c r="AC122" s="196"/>
      <c r="AD122" s="196"/>
      <c r="AE122" s="196"/>
    </row>
    <row r="123" s="2" customFormat="1" ht="22.8" customHeight="1">
      <c r="A123" s="35"/>
      <c r="B123" s="36"/>
      <c r="C123" s="104" t="s">
        <v>129</v>
      </c>
      <c r="D123" s="37"/>
      <c r="E123" s="37"/>
      <c r="F123" s="37"/>
      <c r="G123" s="37"/>
      <c r="H123" s="37"/>
      <c r="I123" s="37"/>
      <c r="J123" s="203">
        <f>BK123</f>
        <v>0</v>
      </c>
      <c r="K123" s="37"/>
      <c r="L123" s="41"/>
      <c r="M123" s="100"/>
      <c r="N123" s="204"/>
      <c r="O123" s="101"/>
      <c r="P123" s="205">
        <f>P124</f>
        <v>0</v>
      </c>
      <c r="Q123" s="101"/>
      <c r="R123" s="205">
        <f>R124</f>
        <v>0</v>
      </c>
      <c r="S123" s="101"/>
      <c r="T123" s="206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77</v>
      </c>
      <c r="AU123" s="14" t="s">
        <v>113</v>
      </c>
      <c r="BK123" s="207">
        <f>BK124</f>
        <v>0</v>
      </c>
    </row>
    <row r="124" s="12" customFormat="1" ht="25.92" customHeight="1">
      <c r="A124" s="12"/>
      <c r="B124" s="208"/>
      <c r="C124" s="209"/>
      <c r="D124" s="210" t="s">
        <v>77</v>
      </c>
      <c r="E124" s="211" t="s">
        <v>130</v>
      </c>
      <c r="F124" s="211" t="s">
        <v>130</v>
      </c>
      <c r="G124" s="209"/>
      <c r="H124" s="209"/>
      <c r="I124" s="212"/>
      <c r="J124" s="213">
        <f>BK124</f>
        <v>0</v>
      </c>
      <c r="K124" s="209"/>
      <c r="L124" s="214"/>
      <c r="M124" s="215"/>
      <c r="N124" s="216"/>
      <c r="O124" s="216"/>
      <c r="P124" s="217">
        <f>P125+P131</f>
        <v>0</v>
      </c>
      <c r="Q124" s="216"/>
      <c r="R124" s="217">
        <f>R125+R131</f>
        <v>0</v>
      </c>
      <c r="S124" s="216"/>
      <c r="T124" s="218">
        <f>T125+T131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9" t="s">
        <v>85</v>
      </c>
      <c r="AT124" s="220" t="s">
        <v>77</v>
      </c>
      <c r="AU124" s="220" t="s">
        <v>78</v>
      </c>
      <c r="AY124" s="219" t="s">
        <v>131</v>
      </c>
      <c r="BK124" s="221">
        <f>BK125+BK131</f>
        <v>0</v>
      </c>
    </row>
    <row r="125" s="12" customFormat="1" ht="22.8" customHeight="1">
      <c r="A125" s="12"/>
      <c r="B125" s="208"/>
      <c r="C125" s="209"/>
      <c r="D125" s="210" t="s">
        <v>77</v>
      </c>
      <c r="E125" s="222" t="s">
        <v>132</v>
      </c>
      <c r="F125" s="222" t="s">
        <v>133</v>
      </c>
      <c r="G125" s="209"/>
      <c r="H125" s="209"/>
      <c r="I125" s="212"/>
      <c r="J125" s="223">
        <f>BK125</f>
        <v>0</v>
      </c>
      <c r="K125" s="209"/>
      <c r="L125" s="214"/>
      <c r="M125" s="215"/>
      <c r="N125" s="216"/>
      <c r="O125" s="216"/>
      <c r="P125" s="217">
        <f>SUM(P126:P130)</f>
        <v>0</v>
      </c>
      <c r="Q125" s="216"/>
      <c r="R125" s="217">
        <f>SUM(R126:R130)</f>
        <v>0</v>
      </c>
      <c r="S125" s="216"/>
      <c r="T125" s="218">
        <f>SUM(T126:T130)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9" t="s">
        <v>85</v>
      </c>
      <c r="AT125" s="220" t="s">
        <v>77</v>
      </c>
      <c r="AU125" s="220" t="s">
        <v>85</v>
      </c>
      <c r="AY125" s="219" t="s">
        <v>131</v>
      </c>
      <c r="BK125" s="221">
        <f>SUM(BK126:BK130)</f>
        <v>0</v>
      </c>
    </row>
    <row r="126" s="2" customFormat="1" ht="14.4" customHeight="1">
      <c r="A126" s="35"/>
      <c r="B126" s="36"/>
      <c r="C126" s="224" t="s">
        <v>85</v>
      </c>
      <c r="D126" s="224" t="s">
        <v>134</v>
      </c>
      <c r="E126" s="225" t="s">
        <v>135</v>
      </c>
      <c r="F126" s="226" t="s">
        <v>136</v>
      </c>
      <c r="G126" s="227" t="s">
        <v>137</v>
      </c>
      <c r="H126" s="228">
        <v>2</v>
      </c>
      <c r="I126" s="229"/>
      <c r="J126" s="230">
        <f>ROUND(I126*H126,2)</f>
        <v>0</v>
      </c>
      <c r="K126" s="231"/>
      <c r="L126" s="232"/>
      <c r="M126" s="233" t="s">
        <v>1</v>
      </c>
      <c r="N126" s="234" t="s">
        <v>43</v>
      </c>
      <c r="O126" s="88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7" t="s">
        <v>138</v>
      </c>
      <c r="AT126" s="237" t="s">
        <v>134</v>
      </c>
      <c r="AU126" s="237" t="s">
        <v>87</v>
      </c>
      <c r="AY126" s="14" t="s">
        <v>131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4" t="s">
        <v>85</v>
      </c>
      <c r="BK126" s="238">
        <f>ROUND(I126*H126,2)</f>
        <v>0</v>
      </c>
      <c r="BL126" s="14" t="s">
        <v>139</v>
      </c>
      <c r="BM126" s="237" t="s">
        <v>221</v>
      </c>
    </row>
    <row r="127" s="2" customFormat="1" ht="14.4" customHeight="1">
      <c r="A127" s="35"/>
      <c r="B127" s="36"/>
      <c r="C127" s="224" t="s">
        <v>87</v>
      </c>
      <c r="D127" s="224" t="s">
        <v>134</v>
      </c>
      <c r="E127" s="225" t="s">
        <v>141</v>
      </c>
      <c r="F127" s="226" t="s">
        <v>196</v>
      </c>
      <c r="G127" s="227" t="s">
        <v>137</v>
      </c>
      <c r="H127" s="228">
        <v>63</v>
      </c>
      <c r="I127" s="229"/>
      <c r="J127" s="230">
        <f>ROUND(I127*H127,2)</f>
        <v>0</v>
      </c>
      <c r="K127" s="231"/>
      <c r="L127" s="232"/>
      <c r="M127" s="233" t="s">
        <v>1</v>
      </c>
      <c r="N127" s="234" t="s">
        <v>43</v>
      </c>
      <c r="O127" s="88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7" t="s">
        <v>138</v>
      </c>
      <c r="AT127" s="237" t="s">
        <v>134</v>
      </c>
      <c r="AU127" s="237" t="s">
        <v>87</v>
      </c>
      <c r="AY127" s="14" t="s">
        <v>131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4" t="s">
        <v>85</v>
      </c>
      <c r="BK127" s="238">
        <f>ROUND(I127*H127,2)</f>
        <v>0</v>
      </c>
      <c r="BL127" s="14" t="s">
        <v>139</v>
      </c>
      <c r="BM127" s="237" t="s">
        <v>222</v>
      </c>
    </row>
    <row r="128" s="2" customFormat="1" ht="14.4" customHeight="1">
      <c r="A128" s="35"/>
      <c r="B128" s="36"/>
      <c r="C128" s="224" t="s">
        <v>144</v>
      </c>
      <c r="D128" s="224" t="s">
        <v>134</v>
      </c>
      <c r="E128" s="225" t="s">
        <v>145</v>
      </c>
      <c r="F128" s="226" t="s">
        <v>142</v>
      </c>
      <c r="G128" s="227" t="s">
        <v>137</v>
      </c>
      <c r="H128" s="228">
        <v>2</v>
      </c>
      <c r="I128" s="229"/>
      <c r="J128" s="230">
        <f>ROUND(I128*H128,2)</f>
        <v>0</v>
      </c>
      <c r="K128" s="231"/>
      <c r="L128" s="232"/>
      <c r="M128" s="233" t="s">
        <v>1</v>
      </c>
      <c r="N128" s="234" t="s">
        <v>43</v>
      </c>
      <c r="O128" s="88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7" t="s">
        <v>138</v>
      </c>
      <c r="AT128" s="237" t="s">
        <v>134</v>
      </c>
      <c r="AU128" s="237" t="s">
        <v>87</v>
      </c>
      <c r="AY128" s="14" t="s">
        <v>131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4" t="s">
        <v>85</v>
      </c>
      <c r="BK128" s="238">
        <f>ROUND(I128*H128,2)</f>
        <v>0</v>
      </c>
      <c r="BL128" s="14" t="s">
        <v>139</v>
      </c>
      <c r="BM128" s="237" t="s">
        <v>223</v>
      </c>
    </row>
    <row r="129" s="2" customFormat="1" ht="14.4" customHeight="1">
      <c r="A129" s="35"/>
      <c r="B129" s="36"/>
      <c r="C129" s="224" t="s">
        <v>139</v>
      </c>
      <c r="D129" s="224" t="s">
        <v>134</v>
      </c>
      <c r="E129" s="225" t="s">
        <v>148</v>
      </c>
      <c r="F129" s="226" t="s">
        <v>224</v>
      </c>
      <c r="G129" s="227" t="s">
        <v>225</v>
      </c>
      <c r="H129" s="228">
        <v>16</v>
      </c>
      <c r="I129" s="229"/>
      <c r="J129" s="230">
        <f>ROUND(I129*H129,2)</f>
        <v>0</v>
      </c>
      <c r="K129" s="231"/>
      <c r="L129" s="232"/>
      <c r="M129" s="233" t="s">
        <v>1</v>
      </c>
      <c r="N129" s="234" t="s">
        <v>43</v>
      </c>
      <c r="O129" s="88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7" t="s">
        <v>138</v>
      </c>
      <c r="AT129" s="237" t="s">
        <v>134</v>
      </c>
      <c r="AU129" s="237" t="s">
        <v>87</v>
      </c>
      <c r="AY129" s="14" t="s">
        <v>131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4" t="s">
        <v>85</v>
      </c>
      <c r="BK129" s="238">
        <f>ROUND(I129*H129,2)</f>
        <v>0</v>
      </c>
      <c r="BL129" s="14" t="s">
        <v>139</v>
      </c>
      <c r="BM129" s="237" t="s">
        <v>226</v>
      </c>
    </row>
    <row r="130" s="2" customFormat="1" ht="14.4" customHeight="1">
      <c r="A130" s="35"/>
      <c r="B130" s="36"/>
      <c r="C130" s="224" t="s">
        <v>151</v>
      </c>
      <c r="D130" s="224" t="s">
        <v>134</v>
      </c>
      <c r="E130" s="225" t="s">
        <v>152</v>
      </c>
      <c r="F130" s="226" t="s">
        <v>227</v>
      </c>
      <c r="G130" s="227" t="s">
        <v>225</v>
      </c>
      <c r="H130" s="228">
        <v>3</v>
      </c>
      <c r="I130" s="229"/>
      <c r="J130" s="230">
        <f>ROUND(I130*H130,2)</f>
        <v>0</v>
      </c>
      <c r="K130" s="231"/>
      <c r="L130" s="232"/>
      <c r="M130" s="233" t="s">
        <v>1</v>
      </c>
      <c r="N130" s="234" t="s">
        <v>43</v>
      </c>
      <c r="O130" s="88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7" t="s">
        <v>138</v>
      </c>
      <c r="AT130" s="237" t="s">
        <v>134</v>
      </c>
      <c r="AU130" s="237" t="s">
        <v>87</v>
      </c>
      <c r="AY130" s="14" t="s">
        <v>131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4" t="s">
        <v>85</v>
      </c>
      <c r="BK130" s="238">
        <f>ROUND(I130*H130,2)</f>
        <v>0</v>
      </c>
      <c r="BL130" s="14" t="s">
        <v>139</v>
      </c>
      <c r="BM130" s="237" t="s">
        <v>228</v>
      </c>
    </row>
    <row r="131" s="12" customFormat="1" ht="22.8" customHeight="1">
      <c r="A131" s="12"/>
      <c r="B131" s="208"/>
      <c r="C131" s="209"/>
      <c r="D131" s="210" t="s">
        <v>77</v>
      </c>
      <c r="E131" s="222" t="s">
        <v>156</v>
      </c>
      <c r="F131" s="222" t="s">
        <v>157</v>
      </c>
      <c r="G131" s="209"/>
      <c r="H131" s="209"/>
      <c r="I131" s="212"/>
      <c r="J131" s="223">
        <f>BK131</f>
        <v>0</v>
      </c>
      <c r="K131" s="209"/>
      <c r="L131" s="214"/>
      <c r="M131" s="215"/>
      <c r="N131" s="216"/>
      <c r="O131" s="216"/>
      <c r="P131" s="217">
        <f>SUM(P132:P143)</f>
        <v>0</v>
      </c>
      <c r="Q131" s="216"/>
      <c r="R131" s="217">
        <f>SUM(R132:R143)</f>
        <v>0</v>
      </c>
      <c r="S131" s="216"/>
      <c r="T131" s="218">
        <f>SUM(T132:T143)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9" t="s">
        <v>85</v>
      </c>
      <c r="AT131" s="220" t="s">
        <v>77</v>
      </c>
      <c r="AU131" s="220" t="s">
        <v>85</v>
      </c>
      <c r="AY131" s="219" t="s">
        <v>131</v>
      </c>
      <c r="BK131" s="221">
        <f>SUM(BK132:BK143)</f>
        <v>0</v>
      </c>
    </row>
    <row r="132" s="2" customFormat="1" ht="14.4" customHeight="1">
      <c r="A132" s="35"/>
      <c r="B132" s="36"/>
      <c r="C132" s="239" t="s">
        <v>158</v>
      </c>
      <c r="D132" s="239" t="s">
        <v>159</v>
      </c>
      <c r="E132" s="240" t="s">
        <v>160</v>
      </c>
      <c r="F132" s="241" t="s">
        <v>161</v>
      </c>
      <c r="G132" s="242" t="s">
        <v>162</v>
      </c>
      <c r="H132" s="243">
        <v>58</v>
      </c>
      <c r="I132" s="244"/>
      <c r="J132" s="245">
        <f>ROUND(I132*H132,2)</f>
        <v>0</v>
      </c>
      <c r="K132" s="246"/>
      <c r="L132" s="41"/>
      <c r="M132" s="247" t="s">
        <v>1</v>
      </c>
      <c r="N132" s="248" t="s">
        <v>43</v>
      </c>
      <c r="O132" s="88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7" t="s">
        <v>139</v>
      </c>
      <c r="AT132" s="237" t="s">
        <v>159</v>
      </c>
      <c r="AU132" s="237" t="s">
        <v>87</v>
      </c>
      <c r="AY132" s="14" t="s">
        <v>131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4" t="s">
        <v>85</v>
      </c>
      <c r="BK132" s="238">
        <f>ROUND(I132*H132,2)</f>
        <v>0</v>
      </c>
      <c r="BL132" s="14" t="s">
        <v>139</v>
      </c>
      <c r="BM132" s="237" t="s">
        <v>229</v>
      </c>
    </row>
    <row r="133" s="2" customFormat="1">
      <c r="A133" s="35"/>
      <c r="B133" s="36"/>
      <c r="C133" s="37"/>
      <c r="D133" s="249" t="s">
        <v>164</v>
      </c>
      <c r="E133" s="37"/>
      <c r="F133" s="250" t="s">
        <v>165</v>
      </c>
      <c r="G133" s="37"/>
      <c r="H133" s="37"/>
      <c r="I133" s="251"/>
      <c r="J133" s="37"/>
      <c r="K133" s="37"/>
      <c r="L133" s="41"/>
      <c r="M133" s="252"/>
      <c r="N133" s="253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164</v>
      </c>
      <c r="AU133" s="14" t="s">
        <v>87</v>
      </c>
    </row>
    <row r="134" s="2" customFormat="1" ht="14.4" customHeight="1">
      <c r="A134" s="35"/>
      <c r="B134" s="36"/>
      <c r="C134" s="239" t="s">
        <v>166</v>
      </c>
      <c r="D134" s="239" t="s">
        <v>159</v>
      </c>
      <c r="E134" s="240" t="s">
        <v>167</v>
      </c>
      <c r="F134" s="241" t="s">
        <v>204</v>
      </c>
      <c r="G134" s="242" t="s">
        <v>162</v>
      </c>
      <c r="H134" s="243">
        <v>16</v>
      </c>
      <c r="I134" s="244"/>
      <c r="J134" s="245">
        <f>ROUND(I134*H134,2)</f>
        <v>0</v>
      </c>
      <c r="K134" s="246"/>
      <c r="L134" s="41"/>
      <c r="M134" s="247" t="s">
        <v>1</v>
      </c>
      <c r="N134" s="248" t="s">
        <v>43</v>
      </c>
      <c r="O134" s="88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7" t="s">
        <v>139</v>
      </c>
      <c r="AT134" s="237" t="s">
        <v>159</v>
      </c>
      <c r="AU134" s="237" t="s">
        <v>87</v>
      </c>
      <c r="AY134" s="14" t="s">
        <v>131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4" t="s">
        <v>85</v>
      </c>
      <c r="BK134" s="238">
        <f>ROUND(I134*H134,2)</f>
        <v>0</v>
      </c>
      <c r="BL134" s="14" t="s">
        <v>139</v>
      </c>
      <c r="BM134" s="237" t="s">
        <v>230</v>
      </c>
    </row>
    <row r="135" s="2" customFormat="1">
      <c r="A135" s="35"/>
      <c r="B135" s="36"/>
      <c r="C135" s="37"/>
      <c r="D135" s="249" t="s">
        <v>164</v>
      </c>
      <c r="E135" s="37"/>
      <c r="F135" s="250" t="s">
        <v>206</v>
      </c>
      <c r="G135" s="37"/>
      <c r="H135" s="37"/>
      <c r="I135" s="251"/>
      <c r="J135" s="37"/>
      <c r="K135" s="37"/>
      <c r="L135" s="41"/>
      <c r="M135" s="252"/>
      <c r="N135" s="253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164</v>
      </c>
      <c r="AU135" s="14" t="s">
        <v>87</v>
      </c>
    </row>
    <row r="136" s="2" customFormat="1" ht="14.4" customHeight="1">
      <c r="A136" s="35"/>
      <c r="B136" s="36"/>
      <c r="C136" s="239" t="s">
        <v>138</v>
      </c>
      <c r="D136" s="239" t="s">
        <v>159</v>
      </c>
      <c r="E136" s="240" t="s">
        <v>171</v>
      </c>
      <c r="F136" s="241" t="s">
        <v>168</v>
      </c>
      <c r="G136" s="242" t="s">
        <v>162</v>
      </c>
      <c r="H136" s="243">
        <v>50</v>
      </c>
      <c r="I136" s="244"/>
      <c r="J136" s="245">
        <f>ROUND(I136*H136,2)</f>
        <v>0</v>
      </c>
      <c r="K136" s="246"/>
      <c r="L136" s="41"/>
      <c r="M136" s="247" t="s">
        <v>1</v>
      </c>
      <c r="N136" s="248" t="s">
        <v>43</v>
      </c>
      <c r="O136" s="88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7" t="s">
        <v>139</v>
      </c>
      <c r="AT136" s="237" t="s">
        <v>159</v>
      </c>
      <c r="AU136" s="237" t="s">
        <v>87</v>
      </c>
      <c r="AY136" s="14" t="s">
        <v>131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4" t="s">
        <v>85</v>
      </c>
      <c r="BK136" s="238">
        <f>ROUND(I136*H136,2)</f>
        <v>0</v>
      </c>
      <c r="BL136" s="14" t="s">
        <v>139</v>
      </c>
      <c r="BM136" s="237" t="s">
        <v>231</v>
      </c>
    </row>
    <row r="137" s="2" customFormat="1">
      <c r="A137" s="35"/>
      <c r="B137" s="36"/>
      <c r="C137" s="37"/>
      <c r="D137" s="249" t="s">
        <v>164</v>
      </c>
      <c r="E137" s="37"/>
      <c r="F137" s="250" t="s">
        <v>170</v>
      </c>
      <c r="G137" s="37"/>
      <c r="H137" s="37"/>
      <c r="I137" s="251"/>
      <c r="J137" s="37"/>
      <c r="K137" s="37"/>
      <c r="L137" s="41"/>
      <c r="M137" s="252"/>
      <c r="N137" s="253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164</v>
      </c>
      <c r="AU137" s="14" t="s">
        <v>87</v>
      </c>
    </row>
    <row r="138" s="2" customFormat="1" ht="14.4" customHeight="1">
      <c r="A138" s="35"/>
      <c r="B138" s="36"/>
      <c r="C138" s="239" t="s">
        <v>175</v>
      </c>
      <c r="D138" s="239" t="s">
        <v>159</v>
      </c>
      <c r="E138" s="240" t="s">
        <v>176</v>
      </c>
      <c r="F138" s="241" t="s">
        <v>172</v>
      </c>
      <c r="G138" s="242" t="s">
        <v>162</v>
      </c>
      <c r="H138" s="243">
        <v>1</v>
      </c>
      <c r="I138" s="244"/>
      <c r="J138" s="245">
        <f>ROUND(I138*H138,2)</f>
        <v>0</v>
      </c>
      <c r="K138" s="246"/>
      <c r="L138" s="41"/>
      <c r="M138" s="247" t="s">
        <v>1</v>
      </c>
      <c r="N138" s="248" t="s">
        <v>43</v>
      </c>
      <c r="O138" s="88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7" t="s">
        <v>139</v>
      </c>
      <c r="AT138" s="237" t="s">
        <v>159</v>
      </c>
      <c r="AU138" s="237" t="s">
        <v>87</v>
      </c>
      <c r="AY138" s="14" t="s">
        <v>131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4" t="s">
        <v>85</v>
      </c>
      <c r="BK138" s="238">
        <f>ROUND(I138*H138,2)</f>
        <v>0</v>
      </c>
      <c r="BL138" s="14" t="s">
        <v>139</v>
      </c>
      <c r="BM138" s="237" t="s">
        <v>232</v>
      </c>
    </row>
    <row r="139" s="2" customFormat="1">
      <c r="A139" s="35"/>
      <c r="B139" s="36"/>
      <c r="C139" s="37"/>
      <c r="D139" s="249" t="s">
        <v>164</v>
      </c>
      <c r="E139" s="37"/>
      <c r="F139" s="250" t="s">
        <v>174</v>
      </c>
      <c r="G139" s="37"/>
      <c r="H139" s="37"/>
      <c r="I139" s="251"/>
      <c r="J139" s="37"/>
      <c r="K139" s="37"/>
      <c r="L139" s="41"/>
      <c r="M139" s="252"/>
      <c r="N139" s="253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164</v>
      </c>
      <c r="AU139" s="14" t="s">
        <v>87</v>
      </c>
    </row>
    <row r="140" s="2" customFormat="1" ht="14.4" customHeight="1">
      <c r="A140" s="35"/>
      <c r="B140" s="36"/>
      <c r="C140" s="239" t="s">
        <v>180</v>
      </c>
      <c r="D140" s="239" t="s">
        <v>159</v>
      </c>
      <c r="E140" s="240" t="s">
        <v>181</v>
      </c>
      <c r="F140" s="241" t="s">
        <v>233</v>
      </c>
      <c r="G140" s="242" t="s">
        <v>162</v>
      </c>
      <c r="H140" s="243">
        <v>5</v>
      </c>
      <c r="I140" s="244"/>
      <c r="J140" s="245">
        <f>ROUND(I140*H140,2)</f>
        <v>0</v>
      </c>
      <c r="K140" s="246"/>
      <c r="L140" s="41"/>
      <c r="M140" s="247" t="s">
        <v>1</v>
      </c>
      <c r="N140" s="248" t="s">
        <v>43</v>
      </c>
      <c r="O140" s="88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7" t="s">
        <v>139</v>
      </c>
      <c r="AT140" s="237" t="s">
        <v>159</v>
      </c>
      <c r="AU140" s="237" t="s">
        <v>87</v>
      </c>
      <c r="AY140" s="14" t="s">
        <v>131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4" t="s">
        <v>85</v>
      </c>
      <c r="BK140" s="238">
        <f>ROUND(I140*H140,2)</f>
        <v>0</v>
      </c>
      <c r="BL140" s="14" t="s">
        <v>139</v>
      </c>
      <c r="BM140" s="237" t="s">
        <v>234</v>
      </c>
    </row>
    <row r="141" s="2" customFormat="1">
      <c r="A141" s="35"/>
      <c r="B141" s="36"/>
      <c r="C141" s="37"/>
      <c r="D141" s="249" t="s">
        <v>164</v>
      </c>
      <c r="E141" s="37"/>
      <c r="F141" s="250" t="s">
        <v>235</v>
      </c>
      <c r="G141" s="37"/>
      <c r="H141" s="37"/>
      <c r="I141" s="251"/>
      <c r="J141" s="37"/>
      <c r="K141" s="37"/>
      <c r="L141" s="41"/>
      <c r="M141" s="252"/>
      <c r="N141" s="253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164</v>
      </c>
      <c r="AU141" s="14" t="s">
        <v>87</v>
      </c>
    </row>
    <row r="142" s="2" customFormat="1" ht="14.4" customHeight="1">
      <c r="A142" s="35"/>
      <c r="B142" s="36"/>
      <c r="C142" s="239" t="s">
        <v>185</v>
      </c>
      <c r="D142" s="239" t="s">
        <v>159</v>
      </c>
      <c r="E142" s="240" t="s">
        <v>186</v>
      </c>
      <c r="F142" s="241" t="s">
        <v>236</v>
      </c>
      <c r="G142" s="242" t="s">
        <v>162</v>
      </c>
      <c r="H142" s="243">
        <v>5</v>
      </c>
      <c r="I142" s="244"/>
      <c r="J142" s="245">
        <f>ROUND(I142*H142,2)</f>
        <v>0</v>
      </c>
      <c r="K142" s="246"/>
      <c r="L142" s="41"/>
      <c r="M142" s="247" t="s">
        <v>1</v>
      </c>
      <c r="N142" s="248" t="s">
        <v>43</v>
      </c>
      <c r="O142" s="88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7" t="s">
        <v>139</v>
      </c>
      <c r="AT142" s="237" t="s">
        <v>159</v>
      </c>
      <c r="AU142" s="237" t="s">
        <v>87</v>
      </c>
      <c r="AY142" s="14" t="s">
        <v>131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4" t="s">
        <v>85</v>
      </c>
      <c r="BK142" s="238">
        <f>ROUND(I142*H142,2)</f>
        <v>0</v>
      </c>
      <c r="BL142" s="14" t="s">
        <v>139</v>
      </c>
      <c r="BM142" s="237" t="s">
        <v>237</v>
      </c>
    </row>
    <row r="143" s="2" customFormat="1">
      <c r="A143" s="35"/>
      <c r="B143" s="36"/>
      <c r="C143" s="37"/>
      <c r="D143" s="249" t="s">
        <v>164</v>
      </c>
      <c r="E143" s="37"/>
      <c r="F143" s="250" t="s">
        <v>238</v>
      </c>
      <c r="G143" s="37"/>
      <c r="H143" s="37"/>
      <c r="I143" s="251"/>
      <c r="J143" s="37"/>
      <c r="K143" s="37"/>
      <c r="L143" s="41"/>
      <c r="M143" s="254"/>
      <c r="N143" s="255"/>
      <c r="O143" s="256"/>
      <c r="P143" s="256"/>
      <c r="Q143" s="256"/>
      <c r="R143" s="256"/>
      <c r="S143" s="256"/>
      <c r="T143" s="257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164</v>
      </c>
      <c r="AU143" s="14" t="s">
        <v>87</v>
      </c>
    </row>
    <row r="144" s="2" customFormat="1" ht="6.96" customHeight="1">
      <c r="A144" s="35"/>
      <c r="B144" s="63"/>
      <c r="C144" s="64"/>
      <c r="D144" s="64"/>
      <c r="E144" s="64"/>
      <c r="F144" s="64"/>
      <c r="G144" s="64"/>
      <c r="H144" s="64"/>
      <c r="I144" s="64"/>
      <c r="J144" s="64"/>
      <c r="K144" s="64"/>
      <c r="L144" s="41"/>
      <c r="M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</sheetData>
  <sheetProtection sheet="1" autoFilter="0" formatColumns="0" formatRows="0" objects="1" scenarios="1" spinCount="100000" saltValue="Zhmk9h+CtznDmQeO32ZIdWcq5ZKNY6cyNOT0zn1tcK5Z81lqS82GEDinNFiMzhCkg79E57D99uEkhPCTMe0k0A==" hashValue="7NU1x1yQ5izRpXKE7EdakHgJReL9475RzluWsLKuT1oHVvH/FuNESL8a46qftnylUwaUdQ/WmTmti2q22DRjPQ==" algorithmName="SHA-512" password="CC35"/>
  <autoFilter ref="C122:K14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103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87</v>
      </c>
    </row>
    <row r="4" s="1" customFormat="1" ht="24.96" customHeight="1">
      <c r="B4" s="17"/>
      <c r="D4" s="145" t="s">
        <v>104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Praha hl. n. - oprava eskalátorů</v>
      </c>
      <c r="F7" s="147"/>
      <c r="G7" s="147"/>
      <c r="H7" s="147"/>
      <c r="L7" s="17"/>
    </row>
    <row r="8" s="1" customFormat="1" ht="12" customHeight="1">
      <c r="B8" s="17"/>
      <c r="D8" s="147" t="s">
        <v>105</v>
      </c>
      <c r="L8" s="17"/>
    </row>
    <row r="9" s="2" customFormat="1" ht="16.5" customHeight="1">
      <c r="A9" s="35"/>
      <c r="B9" s="41"/>
      <c r="C9" s="35"/>
      <c r="D9" s="35"/>
      <c r="E9" s="148" t="s">
        <v>219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107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239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11. 9. 2020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30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32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28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35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37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38</v>
      </c>
      <c r="E32" s="35"/>
      <c r="F32" s="35"/>
      <c r="G32" s="35"/>
      <c r="H32" s="35"/>
      <c r="I32" s="35"/>
      <c r="J32" s="157">
        <f>ROUND(J123,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40</v>
      </c>
      <c r="G34" s="35"/>
      <c r="H34" s="35"/>
      <c r="I34" s="158" t="s">
        <v>39</v>
      </c>
      <c r="J34" s="158" t="s">
        <v>41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42</v>
      </c>
      <c r="E35" s="147" t="s">
        <v>43</v>
      </c>
      <c r="F35" s="160">
        <f>ROUND((SUM(BE123:BE141)),  2)</f>
        <v>0</v>
      </c>
      <c r="G35" s="35"/>
      <c r="H35" s="35"/>
      <c r="I35" s="161">
        <v>0.20999999999999999</v>
      </c>
      <c r="J35" s="160">
        <f>ROUND(((SUM(BE123:BE141))*I35),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44</v>
      </c>
      <c r="F36" s="160">
        <f>ROUND((SUM(BF123:BF141)),  2)</f>
        <v>0</v>
      </c>
      <c r="G36" s="35"/>
      <c r="H36" s="35"/>
      <c r="I36" s="161">
        <v>0.14999999999999999</v>
      </c>
      <c r="J36" s="160">
        <f>ROUND(((SUM(BF123:BF141))*I36),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45</v>
      </c>
      <c r="F37" s="160">
        <f>ROUND((SUM(BG123:BG141)),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46</v>
      </c>
      <c r="F38" s="160">
        <f>ROUND((SUM(BH123:BH141)),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47</v>
      </c>
      <c r="F39" s="160">
        <f>ROUND((SUM(BI123:BI141)),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48</v>
      </c>
      <c r="E41" s="164"/>
      <c r="F41" s="164"/>
      <c r="G41" s="165" t="s">
        <v>49</v>
      </c>
      <c r="H41" s="166" t="s">
        <v>50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51</v>
      </c>
      <c r="E50" s="170"/>
      <c r="F50" s="170"/>
      <c r="G50" s="169" t="s">
        <v>52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53</v>
      </c>
      <c r="E61" s="172"/>
      <c r="F61" s="173" t="s">
        <v>54</v>
      </c>
      <c r="G61" s="171" t="s">
        <v>53</v>
      </c>
      <c r="H61" s="172"/>
      <c r="I61" s="172"/>
      <c r="J61" s="174" t="s">
        <v>54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55</v>
      </c>
      <c r="E65" s="175"/>
      <c r="F65" s="175"/>
      <c r="G65" s="169" t="s">
        <v>56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53</v>
      </c>
      <c r="E76" s="172"/>
      <c r="F76" s="173" t="s">
        <v>54</v>
      </c>
      <c r="G76" s="171" t="s">
        <v>53</v>
      </c>
      <c r="H76" s="172"/>
      <c r="I76" s="172"/>
      <c r="J76" s="174" t="s">
        <v>54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Praha hl. n. - oprava eskalátorů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105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219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107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D - UTZ 01-048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Wilsonova 8, Praha 2</v>
      </c>
      <c r="G91" s="37"/>
      <c r="H91" s="37"/>
      <c r="I91" s="29" t="s">
        <v>22</v>
      </c>
      <c r="J91" s="76" t="str">
        <f>IF(J14="","",J14)</f>
        <v>11. 9. 2020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32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35</v>
      </c>
      <c r="J94" s="33" t="str">
        <f>E26</f>
        <v>L. Malý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110</v>
      </c>
      <c r="D96" s="182"/>
      <c r="E96" s="182"/>
      <c r="F96" s="182"/>
      <c r="G96" s="182"/>
      <c r="H96" s="182"/>
      <c r="I96" s="182"/>
      <c r="J96" s="183" t="s">
        <v>111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112</v>
      </c>
      <c r="D98" s="37"/>
      <c r="E98" s="37"/>
      <c r="F98" s="37"/>
      <c r="G98" s="37"/>
      <c r="H98" s="37"/>
      <c r="I98" s="37"/>
      <c r="J98" s="107">
        <f>J123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113</v>
      </c>
    </row>
    <row r="99" s="9" customFormat="1" ht="24.96" customHeight="1">
      <c r="A99" s="9"/>
      <c r="B99" s="185"/>
      <c r="C99" s="186"/>
      <c r="D99" s="187" t="s">
        <v>114</v>
      </c>
      <c r="E99" s="188"/>
      <c r="F99" s="188"/>
      <c r="G99" s="188"/>
      <c r="H99" s="188"/>
      <c r="I99" s="188"/>
      <c r="J99" s="189">
        <f>J124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115</v>
      </c>
      <c r="E100" s="193"/>
      <c r="F100" s="193"/>
      <c r="G100" s="193"/>
      <c r="H100" s="193"/>
      <c r="I100" s="193"/>
      <c r="J100" s="194">
        <f>J125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116</v>
      </c>
      <c r="E101" s="193"/>
      <c r="F101" s="193"/>
      <c r="G101" s="193"/>
      <c r="H101" s="193"/>
      <c r="I101" s="193"/>
      <c r="J101" s="194">
        <f>J131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117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0" t="str">
        <f>E7</f>
        <v>Praha hl. n. - oprava eskalátorů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8"/>
      <c r="C112" s="29" t="s">
        <v>105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="2" customFormat="1" ht="16.5" customHeight="1">
      <c r="A113" s="35"/>
      <c r="B113" s="36"/>
      <c r="C113" s="37"/>
      <c r="D113" s="37"/>
      <c r="E113" s="180" t="s">
        <v>219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107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E11</f>
        <v>D - UTZ 01-048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F14</f>
        <v>Wilsonova 8, Praha 2</v>
      </c>
      <c r="G117" s="37"/>
      <c r="H117" s="37"/>
      <c r="I117" s="29" t="s">
        <v>22</v>
      </c>
      <c r="J117" s="76" t="str">
        <f>IF(J14="","",J14)</f>
        <v>11. 9. 2020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E17</f>
        <v>Správa železnic, státní organizace</v>
      </c>
      <c r="G119" s="37"/>
      <c r="H119" s="37"/>
      <c r="I119" s="29" t="s">
        <v>32</v>
      </c>
      <c r="J119" s="33" t="str">
        <f>E23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30</v>
      </c>
      <c r="D120" s="37"/>
      <c r="E120" s="37"/>
      <c r="F120" s="24" t="str">
        <f>IF(E20="","",E20)</f>
        <v>Vyplň údaj</v>
      </c>
      <c r="G120" s="37"/>
      <c r="H120" s="37"/>
      <c r="I120" s="29" t="s">
        <v>35</v>
      </c>
      <c r="J120" s="33" t="str">
        <f>E26</f>
        <v>L. Malý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96"/>
      <c r="B122" s="197"/>
      <c r="C122" s="198" t="s">
        <v>118</v>
      </c>
      <c r="D122" s="199" t="s">
        <v>63</v>
      </c>
      <c r="E122" s="199" t="s">
        <v>59</v>
      </c>
      <c r="F122" s="199" t="s">
        <v>60</v>
      </c>
      <c r="G122" s="199" t="s">
        <v>119</v>
      </c>
      <c r="H122" s="199" t="s">
        <v>120</v>
      </c>
      <c r="I122" s="199" t="s">
        <v>121</v>
      </c>
      <c r="J122" s="200" t="s">
        <v>111</v>
      </c>
      <c r="K122" s="201" t="s">
        <v>122</v>
      </c>
      <c r="L122" s="202"/>
      <c r="M122" s="97" t="s">
        <v>1</v>
      </c>
      <c r="N122" s="98" t="s">
        <v>42</v>
      </c>
      <c r="O122" s="98" t="s">
        <v>123</v>
      </c>
      <c r="P122" s="98" t="s">
        <v>124</v>
      </c>
      <c r="Q122" s="98" t="s">
        <v>125</v>
      </c>
      <c r="R122" s="98" t="s">
        <v>126</v>
      </c>
      <c r="S122" s="98" t="s">
        <v>127</v>
      </c>
      <c r="T122" s="99" t="s">
        <v>128</v>
      </c>
      <c r="U122" s="196"/>
      <c r="V122" s="196"/>
      <c r="W122" s="196"/>
      <c r="X122" s="196"/>
      <c r="Y122" s="196"/>
      <c r="Z122" s="196"/>
      <c r="AA122" s="196"/>
      <c r="AB122" s="196"/>
      <c r="AC122" s="196"/>
      <c r="AD122" s="196"/>
      <c r="AE122" s="196"/>
    </row>
    <row r="123" s="2" customFormat="1" ht="22.8" customHeight="1">
      <c r="A123" s="35"/>
      <c r="B123" s="36"/>
      <c r="C123" s="104" t="s">
        <v>129</v>
      </c>
      <c r="D123" s="37"/>
      <c r="E123" s="37"/>
      <c r="F123" s="37"/>
      <c r="G123" s="37"/>
      <c r="H123" s="37"/>
      <c r="I123" s="37"/>
      <c r="J123" s="203">
        <f>BK123</f>
        <v>0</v>
      </c>
      <c r="K123" s="37"/>
      <c r="L123" s="41"/>
      <c r="M123" s="100"/>
      <c r="N123" s="204"/>
      <c r="O123" s="101"/>
      <c r="P123" s="205">
        <f>P124</f>
        <v>0</v>
      </c>
      <c r="Q123" s="101"/>
      <c r="R123" s="205">
        <f>R124</f>
        <v>0</v>
      </c>
      <c r="S123" s="101"/>
      <c r="T123" s="206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77</v>
      </c>
      <c r="AU123" s="14" t="s">
        <v>113</v>
      </c>
      <c r="BK123" s="207">
        <f>BK124</f>
        <v>0</v>
      </c>
    </row>
    <row r="124" s="12" customFormat="1" ht="25.92" customHeight="1">
      <c r="A124" s="12"/>
      <c r="B124" s="208"/>
      <c r="C124" s="209"/>
      <c r="D124" s="210" t="s">
        <v>77</v>
      </c>
      <c r="E124" s="211" t="s">
        <v>130</v>
      </c>
      <c r="F124" s="211" t="s">
        <v>130</v>
      </c>
      <c r="G124" s="209"/>
      <c r="H124" s="209"/>
      <c r="I124" s="212"/>
      <c r="J124" s="213">
        <f>BK124</f>
        <v>0</v>
      </c>
      <c r="K124" s="209"/>
      <c r="L124" s="214"/>
      <c r="M124" s="215"/>
      <c r="N124" s="216"/>
      <c r="O124" s="216"/>
      <c r="P124" s="217">
        <f>P125+P131</f>
        <v>0</v>
      </c>
      <c r="Q124" s="216"/>
      <c r="R124" s="217">
        <f>R125+R131</f>
        <v>0</v>
      </c>
      <c r="S124" s="216"/>
      <c r="T124" s="218">
        <f>T125+T131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9" t="s">
        <v>85</v>
      </c>
      <c r="AT124" s="220" t="s">
        <v>77</v>
      </c>
      <c r="AU124" s="220" t="s">
        <v>78</v>
      </c>
      <c r="AY124" s="219" t="s">
        <v>131</v>
      </c>
      <c r="BK124" s="221">
        <f>BK125+BK131</f>
        <v>0</v>
      </c>
    </row>
    <row r="125" s="12" customFormat="1" ht="22.8" customHeight="1">
      <c r="A125" s="12"/>
      <c r="B125" s="208"/>
      <c r="C125" s="209"/>
      <c r="D125" s="210" t="s">
        <v>77</v>
      </c>
      <c r="E125" s="222" t="s">
        <v>132</v>
      </c>
      <c r="F125" s="222" t="s">
        <v>133</v>
      </c>
      <c r="G125" s="209"/>
      <c r="H125" s="209"/>
      <c r="I125" s="212"/>
      <c r="J125" s="223">
        <f>BK125</f>
        <v>0</v>
      </c>
      <c r="K125" s="209"/>
      <c r="L125" s="214"/>
      <c r="M125" s="215"/>
      <c r="N125" s="216"/>
      <c r="O125" s="216"/>
      <c r="P125" s="217">
        <f>SUM(P126:P130)</f>
        <v>0</v>
      </c>
      <c r="Q125" s="216"/>
      <c r="R125" s="217">
        <f>SUM(R126:R130)</f>
        <v>0</v>
      </c>
      <c r="S125" s="216"/>
      <c r="T125" s="218">
        <f>SUM(T126:T130)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9" t="s">
        <v>85</v>
      </c>
      <c r="AT125" s="220" t="s">
        <v>77</v>
      </c>
      <c r="AU125" s="220" t="s">
        <v>85</v>
      </c>
      <c r="AY125" s="219" t="s">
        <v>131</v>
      </c>
      <c r="BK125" s="221">
        <f>SUM(BK126:BK130)</f>
        <v>0</v>
      </c>
    </row>
    <row r="126" s="2" customFormat="1" ht="14.4" customHeight="1">
      <c r="A126" s="35"/>
      <c r="B126" s="36"/>
      <c r="C126" s="224" t="s">
        <v>85</v>
      </c>
      <c r="D126" s="224" t="s">
        <v>134</v>
      </c>
      <c r="E126" s="225" t="s">
        <v>135</v>
      </c>
      <c r="F126" s="226" t="s">
        <v>196</v>
      </c>
      <c r="G126" s="227" t="s">
        <v>137</v>
      </c>
      <c r="H126" s="228">
        <v>3</v>
      </c>
      <c r="I126" s="229"/>
      <c r="J126" s="230">
        <f>ROUND(I126*H126,2)</f>
        <v>0</v>
      </c>
      <c r="K126" s="231"/>
      <c r="L126" s="232"/>
      <c r="M126" s="233" t="s">
        <v>1</v>
      </c>
      <c r="N126" s="234" t="s">
        <v>43</v>
      </c>
      <c r="O126" s="88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7" t="s">
        <v>138</v>
      </c>
      <c r="AT126" s="237" t="s">
        <v>134</v>
      </c>
      <c r="AU126" s="237" t="s">
        <v>87</v>
      </c>
      <c r="AY126" s="14" t="s">
        <v>131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4" t="s">
        <v>85</v>
      </c>
      <c r="BK126" s="238">
        <f>ROUND(I126*H126,2)</f>
        <v>0</v>
      </c>
      <c r="BL126" s="14" t="s">
        <v>139</v>
      </c>
      <c r="BM126" s="237" t="s">
        <v>240</v>
      </c>
    </row>
    <row r="127" s="2" customFormat="1" ht="14.4" customHeight="1">
      <c r="A127" s="35"/>
      <c r="B127" s="36"/>
      <c r="C127" s="224" t="s">
        <v>87</v>
      </c>
      <c r="D127" s="224" t="s">
        <v>134</v>
      </c>
      <c r="E127" s="225" t="s">
        <v>141</v>
      </c>
      <c r="F127" s="226" t="s">
        <v>241</v>
      </c>
      <c r="G127" s="227" t="s">
        <v>137</v>
      </c>
      <c r="H127" s="228">
        <v>1</v>
      </c>
      <c r="I127" s="229"/>
      <c r="J127" s="230">
        <f>ROUND(I127*H127,2)</f>
        <v>0</v>
      </c>
      <c r="K127" s="231"/>
      <c r="L127" s="232"/>
      <c r="M127" s="233" t="s">
        <v>1</v>
      </c>
      <c r="N127" s="234" t="s">
        <v>43</v>
      </c>
      <c r="O127" s="88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7" t="s">
        <v>138</v>
      </c>
      <c r="AT127" s="237" t="s">
        <v>134</v>
      </c>
      <c r="AU127" s="237" t="s">
        <v>87</v>
      </c>
      <c r="AY127" s="14" t="s">
        <v>131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4" t="s">
        <v>85</v>
      </c>
      <c r="BK127" s="238">
        <f>ROUND(I127*H127,2)</f>
        <v>0</v>
      </c>
      <c r="BL127" s="14" t="s">
        <v>139</v>
      </c>
      <c r="BM127" s="237" t="s">
        <v>242</v>
      </c>
    </row>
    <row r="128" s="2" customFormat="1" ht="14.4" customHeight="1">
      <c r="A128" s="35"/>
      <c r="B128" s="36"/>
      <c r="C128" s="224" t="s">
        <v>144</v>
      </c>
      <c r="D128" s="224" t="s">
        <v>134</v>
      </c>
      <c r="E128" s="225" t="s">
        <v>145</v>
      </c>
      <c r="F128" s="226" t="s">
        <v>243</v>
      </c>
      <c r="G128" s="227" t="s">
        <v>154</v>
      </c>
      <c r="H128" s="228">
        <v>1</v>
      </c>
      <c r="I128" s="229"/>
      <c r="J128" s="230">
        <f>ROUND(I128*H128,2)</f>
        <v>0</v>
      </c>
      <c r="K128" s="231"/>
      <c r="L128" s="232"/>
      <c r="M128" s="233" t="s">
        <v>1</v>
      </c>
      <c r="N128" s="234" t="s">
        <v>43</v>
      </c>
      <c r="O128" s="88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7" t="s">
        <v>138</v>
      </c>
      <c r="AT128" s="237" t="s">
        <v>134</v>
      </c>
      <c r="AU128" s="237" t="s">
        <v>87</v>
      </c>
      <c r="AY128" s="14" t="s">
        <v>131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4" t="s">
        <v>85</v>
      </c>
      <c r="BK128" s="238">
        <f>ROUND(I128*H128,2)</f>
        <v>0</v>
      </c>
      <c r="BL128" s="14" t="s">
        <v>139</v>
      </c>
      <c r="BM128" s="237" t="s">
        <v>244</v>
      </c>
    </row>
    <row r="129" s="2" customFormat="1" ht="14.4" customHeight="1">
      <c r="A129" s="35"/>
      <c r="B129" s="36"/>
      <c r="C129" s="224" t="s">
        <v>139</v>
      </c>
      <c r="D129" s="224" t="s">
        <v>134</v>
      </c>
      <c r="E129" s="225" t="s">
        <v>148</v>
      </c>
      <c r="F129" s="226" t="s">
        <v>136</v>
      </c>
      <c r="G129" s="227" t="s">
        <v>137</v>
      </c>
      <c r="H129" s="228">
        <v>1</v>
      </c>
      <c r="I129" s="229"/>
      <c r="J129" s="230">
        <f>ROUND(I129*H129,2)</f>
        <v>0</v>
      </c>
      <c r="K129" s="231"/>
      <c r="L129" s="232"/>
      <c r="M129" s="233" t="s">
        <v>1</v>
      </c>
      <c r="N129" s="234" t="s">
        <v>43</v>
      </c>
      <c r="O129" s="88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7" t="s">
        <v>138</v>
      </c>
      <c r="AT129" s="237" t="s">
        <v>134</v>
      </c>
      <c r="AU129" s="237" t="s">
        <v>87</v>
      </c>
      <c r="AY129" s="14" t="s">
        <v>131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4" t="s">
        <v>85</v>
      </c>
      <c r="BK129" s="238">
        <f>ROUND(I129*H129,2)</f>
        <v>0</v>
      </c>
      <c r="BL129" s="14" t="s">
        <v>139</v>
      </c>
      <c r="BM129" s="237" t="s">
        <v>245</v>
      </c>
    </row>
    <row r="130" s="2" customFormat="1" ht="14.4" customHeight="1">
      <c r="A130" s="35"/>
      <c r="B130" s="36"/>
      <c r="C130" s="224" t="s">
        <v>151</v>
      </c>
      <c r="D130" s="224" t="s">
        <v>134</v>
      </c>
      <c r="E130" s="225" t="s">
        <v>152</v>
      </c>
      <c r="F130" s="226" t="s">
        <v>142</v>
      </c>
      <c r="G130" s="227" t="s">
        <v>137</v>
      </c>
      <c r="H130" s="228">
        <v>2</v>
      </c>
      <c r="I130" s="229"/>
      <c r="J130" s="230">
        <f>ROUND(I130*H130,2)</f>
        <v>0</v>
      </c>
      <c r="K130" s="231"/>
      <c r="L130" s="232"/>
      <c r="M130" s="233" t="s">
        <v>1</v>
      </c>
      <c r="N130" s="234" t="s">
        <v>43</v>
      </c>
      <c r="O130" s="88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7" t="s">
        <v>138</v>
      </c>
      <c r="AT130" s="237" t="s">
        <v>134</v>
      </c>
      <c r="AU130" s="237" t="s">
        <v>87</v>
      </c>
      <c r="AY130" s="14" t="s">
        <v>131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4" t="s">
        <v>85</v>
      </c>
      <c r="BK130" s="238">
        <f>ROUND(I130*H130,2)</f>
        <v>0</v>
      </c>
      <c r="BL130" s="14" t="s">
        <v>139</v>
      </c>
      <c r="BM130" s="237" t="s">
        <v>246</v>
      </c>
    </row>
    <row r="131" s="12" customFormat="1" ht="22.8" customHeight="1">
      <c r="A131" s="12"/>
      <c r="B131" s="208"/>
      <c r="C131" s="209"/>
      <c r="D131" s="210" t="s">
        <v>77</v>
      </c>
      <c r="E131" s="222" t="s">
        <v>156</v>
      </c>
      <c r="F131" s="222" t="s">
        <v>157</v>
      </c>
      <c r="G131" s="209"/>
      <c r="H131" s="209"/>
      <c r="I131" s="212"/>
      <c r="J131" s="223">
        <f>BK131</f>
        <v>0</v>
      </c>
      <c r="K131" s="209"/>
      <c r="L131" s="214"/>
      <c r="M131" s="215"/>
      <c r="N131" s="216"/>
      <c r="O131" s="216"/>
      <c r="P131" s="217">
        <f>SUM(P132:P141)</f>
        <v>0</v>
      </c>
      <c r="Q131" s="216"/>
      <c r="R131" s="217">
        <f>SUM(R132:R141)</f>
        <v>0</v>
      </c>
      <c r="S131" s="216"/>
      <c r="T131" s="218">
        <f>SUM(T132:T141)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9" t="s">
        <v>85</v>
      </c>
      <c r="AT131" s="220" t="s">
        <v>77</v>
      </c>
      <c r="AU131" s="220" t="s">
        <v>85</v>
      </c>
      <c r="AY131" s="219" t="s">
        <v>131</v>
      </c>
      <c r="BK131" s="221">
        <f>SUM(BK132:BK141)</f>
        <v>0</v>
      </c>
    </row>
    <row r="132" s="2" customFormat="1" ht="14.4" customHeight="1">
      <c r="A132" s="35"/>
      <c r="B132" s="36"/>
      <c r="C132" s="239" t="s">
        <v>158</v>
      </c>
      <c r="D132" s="239" t="s">
        <v>159</v>
      </c>
      <c r="E132" s="240" t="s">
        <v>160</v>
      </c>
      <c r="F132" s="241" t="s">
        <v>204</v>
      </c>
      <c r="G132" s="242" t="s">
        <v>162</v>
      </c>
      <c r="H132" s="243">
        <v>3</v>
      </c>
      <c r="I132" s="244"/>
      <c r="J132" s="245">
        <f>ROUND(I132*H132,2)</f>
        <v>0</v>
      </c>
      <c r="K132" s="246"/>
      <c r="L132" s="41"/>
      <c r="M132" s="247" t="s">
        <v>1</v>
      </c>
      <c r="N132" s="248" t="s">
        <v>43</v>
      </c>
      <c r="O132" s="88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7" t="s">
        <v>139</v>
      </c>
      <c r="AT132" s="237" t="s">
        <v>159</v>
      </c>
      <c r="AU132" s="237" t="s">
        <v>87</v>
      </c>
      <c r="AY132" s="14" t="s">
        <v>131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4" t="s">
        <v>85</v>
      </c>
      <c r="BK132" s="238">
        <f>ROUND(I132*H132,2)</f>
        <v>0</v>
      </c>
      <c r="BL132" s="14" t="s">
        <v>139</v>
      </c>
      <c r="BM132" s="237" t="s">
        <v>247</v>
      </c>
    </row>
    <row r="133" s="2" customFormat="1">
      <c r="A133" s="35"/>
      <c r="B133" s="36"/>
      <c r="C133" s="37"/>
      <c r="D133" s="249" t="s">
        <v>164</v>
      </c>
      <c r="E133" s="37"/>
      <c r="F133" s="250" t="s">
        <v>206</v>
      </c>
      <c r="G133" s="37"/>
      <c r="H133" s="37"/>
      <c r="I133" s="251"/>
      <c r="J133" s="37"/>
      <c r="K133" s="37"/>
      <c r="L133" s="41"/>
      <c r="M133" s="252"/>
      <c r="N133" s="253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164</v>
      </c>
      <c r="AU133" s="14" t="s">
        <v>87</v>
      </c>
    </row>
    <row r="134" s="2" customFormat="1" ht="14.4" customHeight="1">
      <c r="A134" s="35"/>
      <c r="B134" s="36"/>
      <c r="C134" s="239" t="s">
        <v>166</v>
      </c>
      <c r="D134" s="239" t="s">
        <v>159</v>
      </c>
      <c r="E134" s="240" t="s">
        <v>167</v>
      </c>
      <c r="F134" s="241" t="s">
        <v>248</v>
      </c>
      <c r="G134" s="242" t="s">
        <v>162</v>
      </c>
      <c r="H134" s="243">
        <v>29</v>
      </c>
      <c r="I134" s="244"/>
      <c r="J134" s="245">
        <f>ROUND(I134*H134,2)</f>
        <v>0</v>
      </c>
      <c r="K134" s="246"/>
      <c r="L134" s="41"/>
      <c r="M134" s="247" t="s">
        <v>1</v>
      </c>
      <c r="N134" s="248" t="s">
        <v>43</v>
      </c>
      <c r="O134" s="88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7" t="s">
        <v>139</v>
      </c>
      <c r="AT134" s="237" t="s">
        <v>159</v>
      </c>
      <c r="AU134" s="237" t="s">
        <v>87</v>
      </c>
      <c r="AY134" s="14" t="s">
        <v>131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4" t="s">
        <v>85</v>
      </c>
      <c r="BK134" s="238">
        <f>ROUND(I134*H134,2)</f>
        <v>0</v>
      </c>
      <c r="BL134" s="14" t="s">
        <v>139</v>
      </c>
      <c r="BM134" s="237" t="s">
        <v>249</v>
      </c>
    </row>
    <row r="135" s="2" customFormat="1">
      <c r="A135" s="35"/>
      <c r="B135" s="36"/>
      <c r="C135" s="37"/>
      <c r="D135" s="249" t="s">
        <v>164</v>
      </c>
      <c r="E135" s="37"/>
      <c r="F135" s="250" t="s">
        <v>250</v>
      </c>
      <c r="G135" s="37"/>
      <c r="H135" s="37"/>
      <c r="I135" s="251"/>
      <c r="J135" s="37"/>
      <c r="K135" s="37"/>
      <c r="L135" s="41"/>
      <c r="M135" s="252"/>
      <c r="N135" s="253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164</v>
      </c>
      <c r="AU135" s="14" t="s">
        <v>87</v>
      </c>
    </row>
    <row r="136" s="2" customFormat="1" ht="14.4" customHeight="1">
      <c r="A136" s="35"/>
      <c r="B136" s="36"/>
      <c r="C136" s="239" t="s">
        <v>138</v>
      </c>
      <c r="D136" s="239" t="s">
        <v>159</v>
      </c>
      <c r="E136" s="240" t="s">
        <v>171</v>
      </c>
      <c r="F136" s="241" t="s">
        <v>168</v>
      </c>
      <c r="G136" s="242" t="s">
        <v>162</v>
      </c>
      <c r="H136" s="243">
        <v>50</v>
      </c>
      <c r="I136" s="244"/>
      <c r="J136" s="245">
        <f>ROUND(I136*H136,2)</f>
        <v>0</v>
      </c>
      <c r="K136" s="246"/>
      <c r="L136" s="41"/>
      <c r="M136" s="247" t="s">
        <v>1</v>
      </c>
      <c r="N136" s="248" t="s">
        <v>43</v>
      </c>
      <c r="O136" s="88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7" t="s">
        <v>139</v>
      </c>
      <c r="AT136" s="237" t="s">
        <v>159</v>
      </c>
      <c r="AU136" s="237" t="s">
        <v>87</v>
      </c>
      <c r="AY136" s="14" t="s">
        <v>131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4" t="s">
        <v>85</v>
      </c>
      <c r="BK136" s="238">
        <f>ROUND(I136*H136,2)</f>
        <v>0</v>
      </c>
      <c r="BL136" s="14" t="s">
        <v>139</v>
      </c>
      <c r="BM136" s="237" t="s">
        <v>251</v>
      </c>
    </row>
    <row r="137" s="2" customFormat="1">
      <c r="A137" s="35"/>
      <c r="B137" s="36"/>
      <c r="C137" s="37"/>
      <c r="D137" s="249" t="s">
        <v>164</v>
      </c>
      <c r="E137" s="37"/>
      <c r="F137" s="250" t="s">
        <v>170</v>
      </c>
      <c r="G137" s="37"/>
      <c r="H137" s="37"/>
      <c r="I137" s="251"/>
      <c r="J137" s="37"/>
      <c r="K137" s="37"/>
      <c r="L137" s="41"/>
      <c r="M137" s="252"/>
      <c r="N137" s="253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164</v>
      </c>
      <c r="AU137" s="14" t="s">
        <v>87</v>
      </c>
    </row>
    <row r="138" s="2" customFormat="1" ht="14.4" customHeight="1">
      <c r="A138" s="35"/>
      <c r="B138" s="36"/>
      <c r="C138" s="239" t="s">
        <v>175</v>
      </c>
      <c r="D138" s="239" t="s">
        <v>159</v>
      </c>
      <c r="E138" s="240" t="s">
        <v>176</v>
      </c>
      <c r="F138" s="241" t="s">
        <v>252</v>
      </c>
      <c r="G138" s="242" t="s">
        <v>162</v>
      </c>
      <c r="H138" s="243">
        <v>1</v>
      </c>
      <c r="I138" s="244"/>
      <c r="J138" s="245">
        <f>ROUND(I138*H138,2)</f>
        <v>0</v>
      </c>
      <c r="K138" s="246"/>
      <c r="L138" s="41"/>
      <c r="M138" s="247" t="s">
        <v>1</v>
      </c>
      <c r="N138" s="248" t="s">
        <v>43</v>
      </c>
      <c r="O138" s="88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7" t="s">
        <v>139</v>
      </c>
      <c r="AT138" s="237" t="s">
        <v>159</v>
      </c>
      <c r="AU138" s="237" t="s">
        <v>87</v>
      </c>
      <c r="AY138" s="14" t="s">
        <v>131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4" t="s">
        <v>85</v>
      </c>
      <c r="BK138" s="238">
        <f>ROUND(I138*H138,2)</f>
        <v>0</v>
      </c>
      <c r="BL138" s="14" t="s">
        <v>139</v>
      </c>
      <c r="BM138" s="237" t="s">
        <v>253</v>
      </c>
    </row>
    <row r="139" s="2" customFormat="1">
      <c r="A139" s="35"/>
      <c r="B139" s="36"/>
      <c r="C139" s="37"/>
      <c r="D139" s="249" t="s">
        <v>164</v>
      </c>
      <c r="E139" s="37"/>
      <c r="F139" s="250" t="s">
        <v>254</v>
      </c>
      <c r="G139" s="37"/>
      <c r="H139" s="37"/>
      <c r="I139" s="251"/>
      <c r="J139" s="37"/>
      <c r="K139" s="37"/>
      <c r="L139" s="41"/>
      <c r="M139" s="252"/>
      <c r="N139" s="253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164</v>
      </c>
      <c r="AU139" s="14" t="s">
        <v>87</v>
      </c>
    </row>
    <row r="140" s="2" customFormat="1" ht="14.4" customHeight="1">
      <c r="A140" s="35"/>
      <c r="B140" s="36"/>
      <c r="C140" s="239" t="s">
        <v>180</v>
      </c>
      <c r="D140" s="239" t="s">
        <v>159</v>
      </c>
      <c r="E140" s="240" t="s">
        <v>181</v>
      </c>
      <c r="F140" s="241" t="s">
        <v>182</v>
      </c>
      <c r="G140" s="242" t="s">
        <v>162</v>
      </c>
      <c r="H140" s="243">
        <v>1.5</v>
      </c>
      <c r="I140" s="244"/>
      <c r="J140" s="245">
        <f>ROUND(I140*H140,2)</f>
        <v>0</v>
      </c>
      <c r="K140" s="246"/>
      <c r="L140" s="41"/>
      <c r="M140" s="247" t="s">
        <v>1</v>
      </c>
      <c r="N140" s="248" t="s">
        <v>43</v>
      </c>
      <c r="O140" s="88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7" t="s">
        <v>139</v>
      </c>
      <c r="AT140" s="237" t="s">
        <v>159</v>
      </c>
      <c r="AU140" s="237" t="s">
        <v>87</v>
      </c>
      <c r="AY140" s="14" t="s">
        <v>131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4" t="s">
        <v>85</v>
      </c>
      <c r="BK140" s="238">
        <f>ROUND(I140*H140,2)</f>
        <v>0</v>
      </c>
      <c r="BL140" s="14" t="s">
        <v>139</v>
      </c>
      <c r="BM140" s="237" t="s">
        <v>255</v>
      </c>
    </row>
    <row r="141" s="2" customFormat="1">
      <c r="A141" s="35"/>
      <c r="B141" s="36"/>
      <c r="C141" s="37"/>
      <c r="D141" s="249" t="s">
        <v>164</v>
      </c>
      <c r="E141" s="37"/>
      <c r="F141" s="250" t="s">
        <v>184</v>
      </c>
      <c r="G141" s="37"/>
      <c r="H141" s="37"/>
      <c r="I141" s="251"/>
      <c r="J141" s="37"/>
      <c r="K141" s="37"/>
      <c r="L141" s="41"/>
      <c r="M141" s="254"/>
      <c r="N141" s="255"/>
      <c r="O141" s="256"/>
      <c r="P141" s="256"/>
      <c r="Q141" s="256"/>
      <c r="R141" s="256"/>
      <c r="S141" s="256"/>
      <c r="T141" s="257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164</v>
      </c>
      <c r="AU141" s="14" t="s">
        <v>87</v>
      </c>
    </row>
    <row r="142" s="2" customFormat="1" ht="6.96" customHeight="1">
      <c r="A142" s="35"/>
      <c r="B142" s="63"/>
      <c r="C142" s="64"/>
      <c r="D142" s="64"/>
      <c r="E142" s="64"/>
      <c r="F142" s="64"/>
      <c r="G142" s="64"/>
      <c r="H142" s="64"/>
      <c r="I142" s="64"/>
      <c r="J142" s="64"/>
      <c r="K142" s="64"/>
      <c r="L142" s="41"/>
      <c r="M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</sheetData>
  <sheetProtection sheet="1" autoFilter="0" formatColumns="0" formatRows="0" objects="1" scenarios="1" spinCount="100000" saltValue="Xx4/Jgh6z/mtGe6NHFtMwu6OPeLWcTmF1SPq8go0y7w8oOM00lHHpslvMlB0aNIEgW/6Of0CO2WNTy2PD5CYyw==" hashValue="SseGGCYi4rHjgsFF0PHg+JAlh/NFFGvFt0H+owUJUmgMs9z5lCAGNeDqauFiisFlGOq1jW3DwrmbvHBSQXX5xw==" algorithmName="SHA-512" password="CC35"/>
  <autoFilter ref="C122:K1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Lukáš</dc:creator>
  <cp:lastModifiedBy>Malý Lukáš</cp:lastModifiedBy>
  <dcterms:created xsi:type="dcterms:W3CDTF">2020-09-14T05:11:17Z</dcterms:created>
  <dcterms:modified xsi:type="dcterms:W3CDTF">2020-09-14T05:11:21Z</dcterms:modified>
</cp:coreProperties>
</file>